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autoCompressPictures="0"/>
  <mc:AlternateContent xmlns:mc="http://schemas.openxmlformats.org/markup-compatibility/2006">
    <mc:Choice Requires="x15">
      <x15ac:absPath xmlns:x15ac="http://schemas.microsoft.com/office/spreadsheetml/2010/11/ac" url="/Users/suse/Desktop/"/>
    </mc:Choice>
  </mc:AlternateContent>
  <xr:revisionPtr revIDLastSave="0" documentId="13_ncr:1_{84BF644A-14DA-2549-A31C-4FD94E9DF761}" xr6:coauthVersionLast="45" xr6:coauthVersionMax="45" xr10:uidLastSave="{00000000-0000-0000-0000-000000000000}"/>
  <bookViews>
    <workbookView xWindow="-34640" yWindow="960" windowWidth="32440" windowHeight="17940" tabRatio="500" activeTab="3" xr2:uid="{00000000-000D-0000-FFFF-FFFF00000000}"/>
  </bookViews>
  <sheets>
    <sheet name="Cover page" sheetId="9" r:id="rId1"/>
    <sheet name="Biomass" sheetId="1" r:id="rId2"/>
    <sheet name="Consumption Rate" sheetId="2" r:id="rId3"/>
    <sheet name="Production Rate" sheetId="3" r:id="rId4"/>
    <sheet name="Fisheries Catch" sheetId="4" r:id="rId5"/>
    <sheet name="Diet" sheetId="6" r:id="rId6"/>
    <sheet name="FG Input" sheetId="5" r:id="rId7"/>
    <sheet name="Lit Cited" sheetId="7" r:id="rId8"/>
    <sheet name="Fishbase Citations" sheetId="8" r:id="rId9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0" i="3" l="1"/>
  <c r="I19" i="3"/>
  <c r="I18" i="3"/>
  <c r="I17" i="3"/>
  <c r="I16" i="3"/>
  <c r="I15" i="3"/>
  <c r="I11" i="3"/>
  <c r="I6" i="3"/>
  <c r="I5" i="3"/>
  <c r="I4" i="3"/>
  <c r="I3" i="3"/>
  <c r="H34" i="1"/>
  <c r="H33" i="1"/>
  <c r="H32" i="1"/>
  <c r="H10" i="1"/>
  <c r="J38" i="3"/>
  <c r="J37" i="3"/>
  <c r="J36" i="3"/>
  <c r="J35" i="3"/>
  <c r="J34" i="3"/>
  <c r="J33" i="3"/>
  <c r="J32" i="3"/>
  <c r="K31" i="3"/>
  <c r="L31" i="3"/>
  <c r="G31" i="3"/>
  <c r="H31" i="3"/>
  <c r="K30" i="3"/>
  <c r="L30" i="3"/>
  <c r="G30" i="3"/>
  <c r="H30" i="3"/>
  <c r="K29" i="3"/>
  <c r="L29" i="3"/>
  <c r="G29" i="3"/>
  <c r="H29" i="3"/>
  <c r="K28" i="3"/>
  <c r="L28" i="3"/>
  <c r="G28" i="3"/>
  <c r="H28" i="3"/>
  <c r="K27" i="3"/>
  <c r="L27" i="3"/>
  <c r="G27" i="3"/>
  <c r="H27" i="3"/>
  <c r="L26" i="3"/>
  <c r="G26" i="3"/>
  <c r="H26" i="3"/>
  <c r="K25" i="3"/>
  <c r="L25" i="3"/>
  <c r="G25" i="3"/>
  <c r="H25" i="3"/>
  <c r="K24" i="3"/>
  <c r="L24" i="3"/>
  <c r="G24" i="3"/>
  <c r="H24" i="3"/>
  <c r="K23" i="3"/>
  <c r="L23" i="3"/>
  <c r="G23" i="3"/>
  <c r="H23" i="3"/>
  <c r="K22" i="3"/>
  <c r="L22" i="3"/>
  <c r="G22" i="3"/>
  <c r="H22" i="3"/>
  <c r="K21" i="3"/>
  <c r="L21" i="3"/>
  <c r="G21" i="3"/>
  <c r="H21" i="3"/>
  <c r="K20" i="3"/>
  <c r="L20" i="3"/>
  <c r="G20" i="3"/>
  <c r="H20" i="3"/>
  <c r="K19" i="3"/>
  <c r="L19" i="3"/>
  <c r="G19" i="3"/>
  <c r="H19" i="3"/>
  <c r="K18" i="3"/>
  <c r="L18" i="3"/>
  <c r="G18" i="3"/>
  <c r="H18" i="3"/>
  <c r="K17" i="3"/>
  <c r="L17" i="3"/>
  <c r="G17" i="3"/>
  <c r="H17" i="3"/>
  <c r="K16" i="3"/>
  <c r="L16" i="3"/>
  <c r="G16" i="3"/>
  <c r="H16" i="3"/>
  <c r="K15" i="3"/>
  <c r="L15" i="3"/>
  <c r="G15" i="3"/>
  <c r="H15" i="3"/>
  <c r="L14" i="3"/>
  <c r="G14" i="3"/>
  <c r="H14" i="3"/>
  <c r="K13" i="3"/>
  <c r="L13" i="3"/>
  <c r="G13" i="3"/>
  <c r="H13" i="3"/>
  <c r="L12" i="3"/>
  <c r="G12" i="3"/>
  <c r="H12" i="3"/>
  <c r="K11" i="3"/>
  <c r="L11" i="3"/>
  <c r="G11" i="3"/>
  <c r="H11" i="3"/>
  <c r="L10" i="3"/>
  <c r="J10" i="3"/>
  <c r="G10" i="3"/>
  <c r="H10" i="3"/>
  <c r="K9" i="3"/>
  <c r="L9" i="3"/>
  <c r="G9" i="3"/>
  <c r="H9" i="3"/>
  <c r="K8" i="3"/>
  <c r="L8" i="3"/>
  <c r="G8" i="3"/>
  <c r="H8" i="3"/>
  <c r="K7" i="3"/>
  <c r="L7" i="3"/>
  <c r="G7" i="3"/>
  <c r="H7" i="3"/>
  <c r="K6" i="3"/>
  <c r="L6" i="3"/>
  <c r="G6" i="3"/>
  <c r="H6" i="3"/>
  <c r="K5" i="3"/>
  <c r="L5" i="3"/>
  <c r="G5" i="3"/>
  <c r="H5" i="3"/>
  <c r="K4" i="3"/>
  <c r="L4" i="3"/>
  <c r="G4" i="3"/>
  <c r="H4" i="3"/>
  <c r="K3" i="3"/>
  <c r="L3" i="3"/>
  <c r="G3" i="3"/>
  <c r="H3" i="3"/>
  <c r="K2" i="3"/>
  <c r="L2" i="3"/>
  <c r="G2" i="3"/>
  <c r="H2" i="3"/>
  <c r="J23" i="5"/>
  <c r="J31" i="4"/>
  <c r="H30" i="4"/>
  <c r="H31" i="4"/>
  <c r="G30" i="4"/>
  <c r="G31" i="4"/>
  <c r="G22" i="4"/>
  <c r="G28" i="4"/>
  <c r="J26" i="4"/>
  <c r="H26" i="4"/>
  <c r="H25" i="4"/>
  <c r="G25" i="4"/>
  <c r="G26" i="4"/>
  <c r="G16" i="4"/>
  <c r="G12" i="4"/>
  <c r="G9" i="4"/>
</calcChain>
</file>

<file path=xl/sharedStrings.xml><?xml version="1.0" encoding="utf-8"?>
<sst xmlns="http://schemas.openxmlformats.org/spreadsheetml/2006/main" count="1207" uniqueCount="427">
  <si>
    <t>Species</t>
  </si>
  <si>
    <t>Functional Group</t>
  </si>
  <si>
    <t>Natural Mortality</t>
  </si>
  <si>
    <t>M source</t>
  </si>
  <si>
    <t>94-98 Total Catch (Comm + Rec)</t>
  </si>
  <si>
    <t>Source</t>
  </si>
  <si>
    <t>94-98 Biomass</t>
  </si>
  <si>
    <t>Benthivorous Fish</t>
  </si>
  <si>
    <t>94-98 C/B = F</t>
  </si>
  <si>
    <t>94-98 Production</t>
  </si>
  <si>
    <t>Biomass Source</t>
  </si>
  <si>
    <t>Explanation</t>
  </si>
  <si>
    <t>14-18 Total Catch</t>
  </si>
  <si>
    <t>Catchability</t>
  </si>
  <si>
    <t>14-18 Biomass</t>
  </si>
  <si>
    <t>14-18 C/B - F</t>
  </si>
  <si>
    <t>14-18 Production</t>
  </si>
  <si>
    <t>Method</t>
  </si>
  <si>
    <t>Catchability Source</t>
  </si>
  <si>
    <t>Carnivorous Benthos</t>
  </si>
  <si>
    <t>DEM</t>
  </si>
  <si>
    <t>Avg 1994-98 divided by catchability</t>
  </si>
  <si>
    <t>NEFSC</t>
  </si>
  <si>
    <t>GSO</t>
  </si>
  <si>
    <t>Cultured Shellfish</t>
  </si>
  <si>
    <t>Hoffman et al 2009 catchability for white perch</t>
  </si>
  <si>
    <t>Piscivorous Fish</t>
  </si>
  <si>
    <t>NEFSC for northern sea robin</t>
  </si>
  <si>
    <t>Planktivorous Fish</t>
  </si>
  <si>
    <t>Lowered from NEFSC inference of other crabs of 0.2</t>
  </si>
  <si>
    <t>Avg of 0.2 (NEFSC value for other CB) with 0.0005 from Nelson et al 2018</t>
  </si>
  <si>
    <t>Heck et al. 1995</t>
  </si>
  <si>
    <t>Blueback Herring Alosa aestivalis</t>
  </si>
  <si>
    <t>Average g/m2 of 4 habitats</t>
  </si>
  <si>
    <t>Suspension Feeding Benthos</t>
  </si>
  <si>
    <t>M + F = Z</t>
  </si>
  <si>
    <t>Deposit Feeding Benthos</t>
  </si>
  <si>
    <t>Nuttall et al 2011</t>
  </si>
  <si>
    <t>Benthic Algae</t>
  </si>
  <si>
    <t>NA</t>
  </si>
  <si>
    <t>Zooplankton</t>
  </si>
  <si>
    <t>Robinson et al 2015</t>
  </si>
  <si>
    <t>Gelatinous zooplankton</t>
  </si>
  <si>
    <t>Lowered from NEFSC inference of 0.2</t>
  </si>
  <si>
    <t>In range given by Larson 1986</t>
  </si>
  <si>
    <t>Phytoplankton</t>
  </si>
  <si>
    <t>Detritus</t>
  </si>
  <si>
    <t>Birds</t>
  </si>
  <si>
    <t>Avg of gull &amp; cormorant QB from table 10.2 in Okey &amp; Mahmoudi 2002</t>
  </si>
  <si>
    <t>http://www.crmc.ri.gov/aquaculture.html</t>
  </si>
  <si>
    <t>Number shellfish from The 1999 yearly status report from Coastal Resources Management Council, percent of farms in Bay (from DEM aquaculture lease map) to scale down, convert to g based on avg size</t>
  </si>
  <si>
    <t>DEM Biomass avg 1994-98. 37% assigned to small, 63% to large.Then divided by catchability. Adult was increased from 0.48 to 0.54 so that juveniles increased since they were very underestimated by Ecopath in the multi stanza</t>
  </si>
  <si>
    <t>Half of large squid</t>
  </si>
  <si>
    <t>DEM Biomass avg 1994-98. 37% assigned to small, 63% to large.Then divided by catchability. Juvenile was then adjusted by Ecopath since it's a multi stanza group</t>
  </si>
  <si>
    <t>Estimated since NEFSC used 0.04 and Harley et al 2001 used 0.355 for witch flounder</t>
  </si>
  <si>
    <t>ASMFC 2016</t>
  </si>
  <si>
    <t>DEM aerial survey</t>
  </si>
  <si>
    <t>Monthly avg of g menhaden in Bay (~5 months), averaged with zeros for remaining months. This aerial survey only started in 2008 so a regression of amount caught in DEM trawl to amount seen in aerial survey was used to predict earlier years</t>
  </si>
  <si>
    <t>NEFSC for butterfish</t>
  </si>
  <si>
    <t>NEFSC for atlantic herring</t>
  </si>
  <si>
    <t>Rec Catch Source</t>
  </si>
  <si>
    <t>Rec Notes</t>
  </si>
  <si>
    <t>Comm Catch Source</t>
  </si>
  <si>
    <t>Comm Catch Notes</t>
  </si>
  <si>
    <t>Rec catch decreased by 10% to assume release</t>
  </si>
  <si>
    <t>RI Landings data scaled down by 2 scaling factors. 1: The % of RI landings that are caught in area 539. 2: % of catch in 539 that is caught in NB. These %s came from a NOAA observer data request.</t>
  </si>
  <si>
    <t>Nelson et al 2018</t>
  </si>
  <si>
    <t>NMFS Query</t>
  </si>
  <si>
    <t>avg 94-98</t>
  </si>
  <si>
    <t>Assumed equal to oyster</t>
  </si>
  <si>
    <t>VTR</t>
  </si>
  <si>
    <t>VTR data started in 2003, so a regression was used with RI landings and VTR to predict how much would have been caught in VTR from 94-98</t>
  </si>
  <si>
    <t>Matt Griffin's Thesis</t>
  </si>
  <si>
    <t>RI Landings</t>
  </si>
  <si>
    <t>Abundance per m2 converted to mass based on an average size of 106.5mm (used Y = 0.0009x^2.4747 from Byron et al 2015). Number in area he counted * mass, divided by area surveyed. Average with zeros for the rest of the area of the Bay</t>
  </si>
  <si>
    <t>EPA Model</t>
  </si>
  <si>
    <t>They cite https://www.accsp.org/</t>
  </si>
  <si>
    <t>ASMFC 2015</t>
  </si>
  <si>
    <t>Steimle 1990</t>
  </si>
  <si>
    <t>(1/2) avg molluscs from stations in NB (34 &amp; 26)</t>
  </si>
  <si>
    <t>Avg of (1/2) molluscs, polychaetes, crustaceans from stations in NB (34 &amp; 26)</t>
  </si>
  <si>
    <t>Byron dissertation</t>
  </si>
  <si>
    <t>Divided wet weight by 2 since this value is for greenwich bay which has a lot of algae</t>
  </si>
  <si>
    <t>GSO Plankton survey</t>
  </si>
  <si>
    <t>Converted dry weight to wet weight, m3 to m2 based on sampling depth of 8m</t>
  </si>
  <si>
    <t>converted using 1 g chl = 42 g C and 1 g C = 10 g ww</t>
  </si>
  <si>
    <t>Equation based on euphotic depth of 5m from Keller 1988</t>
  </si>
  <si>
    <t>Scaled down to the Bay</t>
  </si>
  <si>
    <t>Avg, scaled down based on area NB (378138000 m2)/ area 539 (2713997513 m2)</t>
  </si>
  <si>
    <t>1994-98 Model</t>
  </si>
  <si>
    <t>Francis et al 2004, different species range from 0.2-0.25</t>
  </si>
  <si>
    <t>Sum of species, increased by 20% to account for plankton (icthyoplankton data)</t>
  </si>
  <si>
    <t>Species avg weighted by biomass</t>
  </si>
  <si>
    <t>Sum of species</t>
  </si>
  <si>
    <t>Sum of species, increased by 26.39% (mud crab, hermit crab, other)</t>
  </si>
  <si>
    <t>Calculated by Ecopath multi stanza</t>
  </si>
  <si>
    <t>One species, adjusted by ecopath in multi-stanza</t>
  </si>
  <si>
    <t>Herring assessment 1990 ranges 0.3 - 1</t>
  </si>
  <si>
    <t>Calculated by Ecopath in multi stanza</t>
  </si>
  <si>
    <t>One species, increased from 0.48 to 0.54  to get Ecopath to calculate a more accurate small squid biomass, increased by 50%</t>
  </si>
  <si>
    <t>See QB sheet</t>
  </si>
  <si>
    <t>Sum of species, increased scaling factor of 2</t>
  </si>
  <si>
    <t>Sum of species, increased by 7% to account for plankton (icthyoplankton data)</t>
  </si>
  <si>
    <t>Adams 2018</t>
  </si>
  <si>
    <t>See Biomass tab</t>
  </si>
  <si>
    <t>See PB sheet</t>
  </si>
  <si>
    <t>Chute et al 2013</t>
  </si>
  <si>
    <t xml:space="preserve">2014-18 Model </t>
  </si>
  <si>
    <t>Durbin &amp; Durbin 1981: Avg table 4  then converted to WW from Wiebe 1988, *depth*365 to be in m-2year-1</t>
  </si>
  <si>
    <t>Sum of species,  increased by 20% to account for plankton (icthyoplankton data)</t>
  </si>
  <si>
    <t>Species avg weighted by biomass, Benthivorous fish PB increased by 13% to account for plankton production according to Steele et al and Sissenwine et al papers</t>
  </si>
  <si>
    <t>Avg bloom PB (5-10 from Larson 1986) with 2 for the rest of the year, lowered to 2</t>
  </si>
  <si>
    <t>Sum of species increased by 50% to achieve balancing</t>
  </si>
  <si>
    <t>Species avg weighted by biomass, increased by 50% to get model to balance</t>
  </si>
  <si>
    <t>See Biomass sheet</t>
  </si>
  <si>
    <t>Sum of species,  increased by 7% to account for plankton (icthyoplankton data)</t>
  </si>
  <si>
    <t>Species avg weighted by biomass, Planktivorous fish PB increased by 13% to account for plankton production according to Steele et al and Sissenwine et al papers</t>
  </si>
  <si>
    <t>Avg of gull and cormorant Koehn et al 2016 supplement</t>
  </si>
  <si>
    <t>Primary Diet Source Used</t>
  </si>
  <si>
    <t>Diet Notes</t>
  </si>
  <si>
    <t>Supplemental Papers included in Qualitative Diet Adjustments</t>
  </si>
  <si>
    <t>Stehlik, L. L. (1993). Diets of the brachyuran crabs Cancer irroratus, C. borealis, and Ovalipes ocellatus in the New York Bight. Journal of Crustacean Biology, 13(4), 723-735.</t>
  </si>
  <si>
    <t>Bowman, R. E., Stillman, C.E., Michaels, W.L., &amp; Grosslein, M.D. (2000). Food of northwest Atlantic fishes and two common species of squid. NOAA Technical Memorandum NMFS-NE-155.</t>
  </si>
  <si>
    <t>Friedland, K. D., Haas, L. W., &amp; Merriner, J. V. (1984). Filtering rates of the juvenile Atlantic menhaden Brevoortia tyrannus (Pisces: Clupeidae), with consideration of the effects of detritus and swimming speed. Marine Biology, 84(2), 109-117.</t>
  </si>
  <si>
    <t>Lewis, V. P., &amp; Peters, D. S. (1984). Menhaden—a single step from vascular plant to fishery harvest. Journal of Experimental Marine Biology and Ecology, 84(1), 95-100.</t>
  </si>
  <si>
    <t>Malek, A. (2015). An investigation of the fisheries ecosystem dynamics in Rhode Island's nearshore waters. Dissertation at University of Rhode Island.</t>
  </si>
  <si>
    <t>Buchheister, A., &amp; Latour, R. J. (2015). Diets and trophic‐guild structure of a diverse fish assemblage in Chesapeake Bay, USA. Journal of Fish Biology, 86(3), 967-992.</t>
  </si>
  <si>
    <t>Suca, J. J., Pringle, J. W., Knorek, Z. R., Hamilton, S. L., Richardson, D. E., &amp; Llopiz, J. K. (2018). Feeding dynamics of Northwest Atlantic small pelagic fishes. Progress in Oceanography, 165, 52-62.</t>
  </si>
  <si>
    <t>[No direct source paper]</t>
  </si>
  <si>
    <t>Johnson, W. S., &amp; Allen, D. M. (2012). Zooplankton of the Atlantic and Gulf coasts: a guide to their identification and ecology. JHU Press.</t>
  </si>
  <si>
    <t>The limited data that was available available were not in usable formats (only %FO, qualitative, or ingestible particle size ), so diet was assigned based on biomass ratios of phytoplankton and small zooplankton in the bay</t>
  </si>
  <si>
    <t>Aldrich, J. C. (1974). Allometric studies on energy relationships in the spider crab Libinia emarginata (Leach). The Biological Bulletin, 147(2), 257-273.</t>
  </si>
  <si>
    <t>Clark, P. E., Pereira, J. J., Auker, L. A., Parkins, C. J., &amp; Vinokur, L. M. (2006). Size-related variation in the diet of juvenile tautogs from Long Island Sound. Transactions of the American Fisheries Society, 135(5), 1361-1370.</t>
  </si>
  <si>
    <t>Smith, B. E., &amp; Link, J. S. (2010). The trophic dynamics of 50 finfish and 2 squid species on the northeast US continental shelf. NOAA Technical Memorandum NMFS-NE-216.</t>
  </si>
  <si>
    <t>Vovk, A. N., &amp; Khvichiya, L. A. (1980). On feeding of long-finned squid (Loligo pealei) juveniles in Subareas 5 and 6. Northwest Atl. Fish. Org.(NAFO) Sci. Counc. Res. Doc, 80.</t>
  </si>
  <si>
    <t>Szczepanski Jr, J. A. (2013). Feeding Ecology of Skates and Rays in Delaware and Narragansett Bays. Dissertation at the University of Rhode Island.</t>
  </si>
  <si>
    <t>Sainte-Marie, B., &amp; Chabot, D. (2002). Ontogenetic shifts in natural diet during benthic stages of American lobster (Homarus americanus), off the Magdalen Islands. Fishery Bulletin, 100(1), 106-116.</t>
  </si>
  <si>
    <t>Oviatt, C. A., &amp; Kremer, P. M. (1977). Predation on the ctenophore, Mnemiopsis leidyi, by butterfish, Peprilus triacanthus, in Narragansett Bay, Rhode Island. Chesapeake Science, 18(2), 236-240.</t>
  </si>
  <si>
    <t>Nelson, G. A., Wilcox, S. H., Glenn, R., &amp; Pugh, T. L. (2018). A Stock Assessment of Channeled Whelk (Busycotypus canaliculatus) in Nantucket Sound, Massachusetts.</t>
  </si>
  <si>
    <t>Paine, R. T. (1962). Ecological diversification in sympatric gastropods of the genus Busycon. Evolution, 16, 515-523.</t>
  </si>
  <si>
    <t>Magalhaes, H. (1948). An ecological study of snails of the genus Busycon at Beaufort, North Carolina. Ecological Monographs, 18(3), 377-409.</t>
  </si>
  <si>
    <t>Casselberry, G. A. (2013). The Impacts of the Zebra Mussel (Dreissena polymorpha) on the Feeding Ecology of Early Life Stage Striped Bass (Morone saxatilis) and River Herring (Alosa pseudoharengus and A. aestivalis).</t>
  </si>
  <si>
    <t>Pardal, M., Baeta, A., Marques, J., &amp; Cabral, H. (2006). Feeding ecology of the green crab, Carcinus maenas (L., 1758) in a temperate estuary, Portugal. Crustaceana, 79(10), 1181-1193.</t>
  </si>
  <si>
    <t>Sullivan, L. J. (2007). Feeding ecology of the ctenophore Mnemiopsis leidyi A. Agassiz (Ctenophora, Lobata). Dissertation at the University of Rhode Island.</t>
  </si>
  <si>
    <t>Pihl, L., &amp; Rosenberg, R. (1984). Food selection and consumption of the shrimp Crangon crangon in some shallow marine areas in western Sweden. Marine ecology progress series. Oldendorf, 15(1), 159-168.</t>
  </si>
  <si>
    <t>Jumars, P. A., Dorgan, K. M., &amp; Lindsay, S. M. (2015). Diet of worms emended: an update of polychaete feeding guilds. Annual review of marine science, 7, 497-520.</t>
  </si>
  <si>
    <t>Casey, M. M., Fall, L. M., &amp; Dietl, G. P. (2016). You are what you eat: Stable isotopic evidence indicates that the naticid gastropod Neverita duplicata is an omnivore. Frontiers in Ecology and Evolution, 4, 125.</t>
  </si>
  <si>
    <t>Gorokhova, E. (2009). Toxic cyanobacteria Nodularia spumigena in the diet of Baltic mysids: Evidence from molecular diet analysis. Harmful Algae, 8(2), 264-272.</t>
  </si>
  <si>
    <t>Carrasco, N. K., &amp; Perissinotto, R. (2010). Spatial and temporal variations in the diet of the mysid Mesopodopsis africana in the St. Lucia Estuary (South Africa). Marine Ecology Progress Series, 417, 127-138.</t>
  </si>
  <si>
    <t>Fulton III, R. S. (1983). Interactive effects of temperature and predation on an estuarine zooplankton community. Journal of experimental marine biology and ecology, 72(1), 67-81.</t>
  </si>
  <si>
    <t>Zagursky, G., &amp; Feller, R. J. (1985). Macrophyte detritus in the winter diet of the estuarine mysid, Neomysis americana. Estuaries, 8(4), 355-362.</t>
  </si>
  <si>
    <t>Steenweg, R. J., Ronconi, R. A., &amp; Leonard, M. L. (2011). Seasonal and age-dependent dietary partitioning between the Great Black-backed and Herring gulls. The Condor, 113(4), 795-805.</t>
  </si>
  <si>
    <t>Boström, M. K., Östman, Ö., Bergenius, M. A., &amp; Lunneryd, S. G. (2012). Cormorant diet in relation to temporal changes in fish communities. ICES Journal of Marine Science, 69(2), 175-183.</t>
  </si>
  <si>
    <t>Brzorad, J. N., Maccarone, A. D., &amp; Conley, K. J. (2004). Foraging energetics of great egrets and snowy egrets. Journal of Field Ornithology, 75(3), 266-280.</t>
  </si>
  <si>
    <t>Post, W. (2008). Food exploitation patterns in an assembly of estuarine herons. Waterbirds, 31(2), 179-192.</t>
  </si>
  <si>
    <t>Macías, M., Green, A. J., &amp; Sánchez, M. I. (2004). The diet of the Glossy Ibis during the breeding season in Doñana, southwest Spain. Waterbirds, 27(2), 234-239.</t>
  </si>
  <si>
    <t>Safina, C., Wagner, R. H., Witting, D. A., &amp; Smith, K. J. (1990). Prey Delivered to Roseate and Common Tern Chicks; Composition and Temporal Variability. Journal of Field Ornithology, 61(3), 331-338.</t>
  </si>
  <si>
    <t>Bowman et al. 2000</t>
  </si>
  <si>
    <t>Due to large amount of unknown remains, diet data was adjusted from qualitative data and best estimates</t>
  </si>
  <si>
    <t>Malek 2015</t>
  </si>
  <si>
    <t>Hartman et al. 2004</t>
  </si>
  <si>
    <t>Medians of the different age groups and years were taken</t>
  </si>
  <si>
    <t>Malek 2015, Suca et al. 2018</t>
  </si>
  <si>
    <t>Bengtson 1982</t>
  </si>
  <si>
    <t>Medians of the different locations were taken. Then %N were converted to %W using volumetric conversions based on average prey length as found in Johnson and Allen 2012</t>
  </si>
  <si>
    <t>Aldrich 1974</t>
  </si>
  <si>
    <t>Medians of the different sex and length groups were taken</t>
  </si>
  <si>
    <t>DEM Data Request</t>
  </si>
  <si>
    <t>From samples collected for analysis by RI DEM. Due to large amount of unknown remains, diet data was adjusted from qualitative data and best estimates</t>
  </si>
  <si>
    <t>Clarke et al. 2006</t>
  </si>
  <si>
    <t>Data request from NEFSC food habits database for inshore sampling stations</t>
  </si>
  <si>
    <t>Due to large amount of unknown remains, diet data was adjusted from qualitative data and best estimates. Qualitative adjustments used to distinguish large and small squid</t>
  </si>
  <si>
    <t>Szczepanski 2013</t>
  </si>
  <si>
    <t>Unpublished Narragansett Bay data associated with Langan et al 2019</t>
  </si>
  <si>
    <t>Quantitative diet data was not available so prey categories were taken from more qualitative literature and ancedotal evidence was used to assign prey proportion</t>
  </si>
  <si>
    <t>From samples collected for analysis by RI DEM</t>
  </si>
  <si>
    <t>Costa et al. 2019</t>
  </si>
  <si>
    <t>Assumed all phytoplankton and no cannibalism to avoid issues in Ecosim.</t>
  </si>
  <si>
    <t>Sullivan 2007</t>
  </si>
  <si>
    <t>%N were converted to %W using volumetric conversions based on average prey length as found in Johnson and Allen 2012</t>
  </si>
  <si>
    <t>Crangon shrimp</t>
  </si>
  <si>
    <t>Polychaetes</t>
  </si>
  <si>
    <t>Diet proportions qualtiatvely based on presence of species with that feeding type</t>
  </si>
  <si>
    <t>Amphipods</t>
  </si>
  <si>
    <t>Coarsely estimated from anecdotal evidence</t>
  </si>
  <si>
    <t>Gastropods</t>
  </si>
  <si>
    <t>Coarsely estimated from anecdotal evidence based on the several common species that seem to be classified as the gastropods in the Bay</t>
  </si>
  <si>
    <t>Mysid shrimp</t>
  </si>
  <si>
    <t>Coarsely estimated from evidence presented in a variety of studies</t>
  </si>
  <si>
    <t>Steenweg 2011</t>
  </si>
  <si>
    <t>Data from both pellets and reguritates used. Estimated average prey weight was used to convert %N to %W</t>
  </si>
  <si>
    <t>This study was chosen though it focused on a similar species, the Great Coromorant Phalacrocorax carbo sinensis</t>
  </si>
  <si>
    <t>Estimated average prey weight was used to convert %N to %W</t>
  </si>
  <si>
    <t>Post 2008</t>
  </si>
  <si>
    <t>Froese, R. and D. Pauly. Editors. 2019. FishBase. World Wide Web electronic publication. www.fishbase.org, version (12/2019).</t>
  </si>
  <si>
    <t>Brey, T. (2001). Population dynamics in benthic invertebrates. A virtual handbook. Version 01.2. http://www.thomas-brey.de/science/virtualhandbook</t>
  </si>
  <si>
    <t>Byron, C. J., Jin, D., &amp; Dalton, T. M. (2015). An Integrated ecological–economic modeling framework for the sustainable management of oyster farming. Aquaculture, 447, 15-22.</t>
  </si>
  <si>
    <t>Heck, K. L., Able, K. W., Roman, C. T., &amp; Fahay, M. P. (1995). Composition, abundance, biomass, and production of macrofauna in a New England estuary: comparisons among eelgrass meadows and other nursery habitats. Estuaries, 18(2), 379-389.</t>
  </si>
  <si>
    <t>Steimle, F. W. (1990). Benthic macrofauna and habitat monitoring on the Continental Shelf of the northeastern United States: I. Biomass. NOAA Technical Report NMFS 86.</t>
  </si>
  <si>
    <t>Atlantic States Marine Fisheries Commission. (2015). American Lobster Benchmark Stock Assessment and Peer Review Report.</t>
  </si>
  <si>
    <t>Atlantic States Marine Fisheries Commission. (2016). Tautog Benchmark Stock Assessment and Desk Review Report.</t>
  </si>
  <si>
    <t>Atlantic States Marine Fisheries Commission. (1990). Stock Assessment of River Herring from Selected Atlantic Coast Rivers.</t>
  </si>
  <si>
    <t>Adams, C. F. (2018). Butterfish 2017 stock assessment update. Northeast Fisheries Science Center Reference Document 18-05.</t>
  </si>
  <si>
    <t>Chute, A. S., Hennen, D. R., Russell, R., &amp; Jacobson, L. D. (2013). Stock assessment update for ocean quahogs (Arctica islandica) through 2011. Northeast Fisheries Science Center Reference Document 13-17.</t>
  </si>
  <si>
    <t>Sissenwine, M.P., Cohen, E.B., Grosslein, M.D. (1984). Structure of the Georges Bank ecosystem. Rapports et proce`s-verbaux des re ́unions/Commission internationale pour l’exploration scientifique de la Mer 183, 243–254.</t>
  </si>
  <si>
    <t>Costa, N.L., Angell, T., &amp; Denisevich, C. (2019). ASSESSMENT OF RECREATIONALLY IMPORTANT FINFISH STOCKS IN RHODE ISLAND COASTAL WATERS. RI DEM Performance Report.</t>
  </si>
  <si>
    <t>Macy III, W. K. (1982). Feeding patterns of the long-finned squid, Loligo pealei, in New England waters. The Biological Bulletin, 162(1), 28-38.</t>
  </si>
  <si>
    <t xml:space="preserve">Vovk, A.N. (1985). Feeding Spectrum of Longfln Squid (Loligo pealei) in the Northwest Atlantic and its Position in the Ecosystem. NAFO Sci. Coun. Studies, 8: 33-38. </t>
  </si>
  <si>
    <t>De Forbes, D. M. (2008). Save the Bay's Uncommon Guide to Common Life of Narragansett Bay and Rhode Island Coastal Waters. Providence, R. I.: Save the Bay Print.</t>
  </si>
  <si>
    <t>De Forbes 2008</t>
  </si>
  <si>
    <t>Longval, B.A. (2009). Biomass spectra in Narragansett Bay from phytoplankton to fish. University of Rhode Island, ProQuest Dissertations Publishing. 3401124.</t>
  </si>
  <si>
    <t>2018 model biomasses were calclated the same way, but using 2014-2018 averages</t>
  </si>
  <si>
    <t>Pauly et al 1993</t>
  </si>
  <si>
    <t>DEM colonial bird data from Longval 2009</t>
  </si>
  <si>
    <t>VIMS Multispecies Research Group. Fish food habits online data base. Retrieved May, 2019 from  http://www.vims.edu/fisheries/fishfood.</t>
  </si>
  <si>
    <t>VIMS Multispecies Research Group</t>
  </si>
  <si>
    <t>Literature Cited</t>
  </si>
  <si>
    <t>Brey 2001</t>
  </si>
  <si>
    <t>Brey 2001 calculated 12.8613161, lowered to lower Juv squid consumption which was too high in multi-stanza</t>
  </si>
  <si>
    <t>Froese &amp; Pauly 2019</t>
  </si>
  <si>
    <t>Froese &amp; Pauly 2019 (armored sea robin)</t>
  </si>
  <si>
    <t>Palomares, M.L.D. and D. Pauly. Editors. 2019. SeaLifeBase. World Wide Web electronic publication. www.sealifebase.org, version (12/2019).</t>
  </si>
  <si>
    <t>Palomares &amp; Pauly 2019</t>
  </si>
  <si>
    <t xml:space="preserve">3.265 from Brey 2001, 5.72 from Coll et al 2013 appendix </t>
  </si>
  <si>
    <t>Ferreira et al 2009: says 0.1 for culture oyster, average with 0.19 for mussel (Palomares &amp; Pauly 2019)</t>
  </si>
  <si>
    <t>94-98 Rec Catch g/m2</t>
  </si>
  <si>
    <t>2014-18 Rec Catch g/m2</t>
  </si>
  <si>
    <t>94-98 Comm Catch g/m2</t>
  </si>
  <si>
    <t>2014-18 Comm Catch g/m2</t>
  </si>
  <si>
    <t>Notes</t>
  </si>
  <si>
    <t>Square root abundance data converted to weight weight by length using conversions in Kremer and Nixon 1976. m3 to m2 based on sampling depth of 6m</t>
  </si>
  <si>
    <t>5.72 or 3.265</t>
  </si>
  <si>
    <t>2018 model Equation based on euphotic depth of 6m (Oviatt et al 2017)</t>
  </si>
  <si>
    <t>Durbin &amp; Durbin 1981: Avg of sites,  convert to wet weight, convert to yearly (assuming zero production for non-sampled months), divided by biomass</t>
  </si>
  <si>
    <t>Squid - small</t>
  </si>
  <si>
    <t>Squid - large</t>
  </si>
  <si>
    <t>Stehlik et al. 1993</t>
  </si>
  <si>
    <t>Buchheister &amp; Latour 2015</t>
  </si>
  <si>
    <t>Friedland et al. 1984, Lewis &amp; Peters 1984</t>
  </si>
  <si>
    <t>Johnson &amp; Allen 2012</t>
  </si>
  <si>
    <t>Macy 1982, Smith &amp; Link 2010, Vovk 1985, Vovk &amp; Khvichiya 1980</t>
  </si>
  <si>
    <t>Sainte-Marie &amp; Chabot 2002</t>
  </si>
  <si>
    <t>Oviatt &amp; Kremer 1977, Bowman et al. 2000</t>
  </si>
  <si>
    <t>Data collected in Narragansett Bay summer 2019 to be published in Heinichen et al.</t>
  </si>
  <si>
    <t>Baeta et al. 2006</t>
  </si>
  <si>
    <t>Smith &amp; Link 2010</t>
  </si>
  <si>
    <t>Pihl &amp; Rosenberg 1984</t>
  </si>
  <si>
    <t>Jumars et al. 2015</t>
  </si>
  <si>
    <t xml:space="preserve"> Fulton 1983, Zagursky &amp; Feller 1985, Gorokhova 2009, Carrasco &amp; Perissinotto 2010, Johnson &amp; Allen 2012</t>
  </si>
  <si>
    <t>Bostrӧm et al. 2012</t>
  </si>
  <si>
    <t>Macías et al. 2004</t>
  </si>
  <si>
    <t>Safina et al. 1990</t>
  </si>
  <si>
    <t>Brzorad et al. 2003</t>
  </si>
  <si>
    <t>Smith &amp; Link 2010, Malek 2015</t>
  </si>
  <si>
    <t>Magalhaes 1948,  Paine 1962, Nelson et al. 2018</t>
  </si>
  <si>
    <t>Smith &amp; Link 2010, Casselberry 2013</t>
  </si>
  <si>
    <t>Byron, C. J. (2010). Carrying capacity of bivalve aquaculture. University of Rhode Island, ProQuest Dissertations Publishing, 2010. 3451837.</t>
  </si>
  <si>
    <t>Coll, M., Navarro, J., Olson, R. J., &amp; Christensen, V. (2013). Assessing the trophic position and ecological role of squids in marine ecosystems by means of food-web models. Deep Sea Research Part II: Topical Studies in Oceanography, 95, 21-36.</t>
  </si>
  <si>
    <t>Durbin, A. G., &amp; Durbin, E. G. (1981). Standing stock and estimated production rates of phytoplankton and zooplankton in Narragansett Bay, Rhode Island. Estuaries, 4(1), 24-41.</t>
  </si>
  <si>
    <t>Ferreira, J. G., Sequeira, A., Hawkins, A. J. S., Newton, A., Nickell, T. D., Pastres, R., ... &amp; Bricker, S. B. (2009). Analysis of coastal and offshore aquaculture: application of the FARM model to multiple systems and shellfish species. Aquaculture, 289(1-2), 32-41.</t>
  </si>
  <si>
    <t>Francis, M., Griggs, L., &amp; Maolagáin, C. O. (2004). Growth Rate, Age at Maturity, Longevity and Natural Mortality Rate of Moonfish (Lampris guttatus). Final Research Report for Ministry of Fisheries Research Project TUN2003-01 Objective 1. National Institute of Water and Atmospheric Research, New Zealand. Available from http://fs. fish. govt. nz/Page. aspx.</t>
  </si>
  <si>
    <t>Harley, S. J., Myers, R., Barroman, N., Bowen, K., &amp; Amiro, R. (2001). Estimation of research trawl survey catchability for biomass reconstruction of the eastern Scotian Shelf. Canadian Science Advisory Secretariat.</t>
  </si>
  <si>
    <t>Hoffman, J. C., Bonzek, C. F., &amp; Latour, R. J. (2009). Estimation of bottom trawl catch efficiency for two demersal fishes, the Atlantic croaker and white perch, in Chesapeake Bay. Marine and Coastal Fisheries: Dynamics, Management, and Ecosystem Science, 1(1), 255-269.</t>
  </si>
  <si>
    <t>Keller, A. A. (1988). Estimating phytoplankton productivity from light availability and biomass in the MERL mesocosms and Narragansett Bay. Marine ecology progress series. Oldendorf, 45(1), 159-168.</t>
  </si>
  <si>
    <t>Koehn, L. E., Essington, T. E., Marshall, K. N., Kaplan, I. C., Sydeman, W. J., Szoboszlai, A. I., &amp; Thayer, J. A. (2016). Developing a high taxonomic resolution food web model to assess the functional role of forage fish in the California Current ecosystem. Ecological modelling, 335, 87-100.</t>
  </si>
  <si>
    <t>Larson, R. J. (1986). Seasonal changes in the standing stocks, growth rates, and production rates of gelatinous predators in Saanich Inlet, British Columbia. Marine Ecology Progress Series, 33, 89-98.</t>
  </si>
  <si>
    <t>Nuttall, M. A., Jordaan, A., Cerrato, R. M., &amp; Frisk, M. G. (2011). Identifying 120 years of decline in ecosystem structure and maturity of Great South Bay, New York using the Ecopath modelling approach. Ecological Modelling, 222(18), 3335-3345.</t>
  </si>
  <si>
    <t>Okey, T. A., &amp; Mahmoudi, B. (2002). An ecosystem model of the West Florida shelf for use in fisheries management and ecological research: Volume II. Model Construction. Florida Marine Research Institute, Florida Fish and Wildlife Conservation Commission, St. Petersburg.</t>
  </si>
  <si>
    <t>Oviatt, C., Smith, L., Krumholz, J., Coupland, C., Stoffel, H., Keller, A., ... &amp; Reed, L. (2017). Managed nutrient reduction impacts on nutrient concentrations, water clarity, primary production, and hypoxia in a north temperate estuary. Estuarine, Coastal and Shelf Science, 199, 25-34.</t>
  </si>
  <si>
    <t>Pauly, D., Soriano-Bartz, M.L., &amp; Palomares, M. L. D., (1993). Improved construction, parametrization and interpretation of steady-state ecosystem models, p.1-13 In: V. Christensen and D. Pauly (eds.), Trophic models of aquatic ecosystems. ICLARM Conference Proceedings 26.</t>
  </si>
  <si>
    <t>Robinson, K. L., Ruzicka, J. J., Hernandez, F. J., Graham, W. M., Decker, M. B., Brodeur, R. D., &amp; Sutor, M. (2015). Evaluating energy flows through jellyfish and gulf menhaden (Brevoortia patronus) and the effects of fishing on the northern Gulf of Mexico ecosystem. ICES Journal of Marine Science, 72(8), 2301-2312.</t>
  </si>
  <si>
    <t>Steele, J. H., Collie, J. S., Bisagni, J. J., Gifford, D. J., Fogarty, M. J., Link, J. S., ... &amp; Durbin, E. G. (2007). Balancing end-to-end budgets of the Georges Bank ecosystem. Progress in Oceanography, 74(4), 423-448.</t>
  </si>
  <si>
    <t>Wiebe, P. H. (1988). Functional regression equations for zooplankton displacement volume, wet weight, dry weight, and carbon: a correction. Fish. Bull., 86, 833-835.</t>
  </si>
  <si>
    <t>All biomass assumed harvested</t>
  </si>
  <si>
    <t>Crabs &amp; lobster group together in data request due to confidentiality so catch is split 34/66 rock crab:lobster, avg 94-98 or 2014-18</t>
  </si>
  <si>
    <t>Crabs &amp; lobster grouped together in data request due to confidentiality so catch is split 34/66 rock crab:lobster, avg 94-98 or 2014-18</t>
  </si>
  <si>
    <t>Alewife &amp; blueback grouped together due to confidentiality so catch is split 50/50, avg 94-98 or 2014-18</t>
  </si>
  <si>
    <t>Moonfish &amp; silverside grouped due to confidentiality together so catch is split 50/50, avg 94-98 or 2014-18</t>
  </si>
  <si>
    <t>Oyster &amp; mussel grouped together due to confidentiality so catch is split 50/50, avg 94-98 or 2014-18</t>
  </si>
  <si>
    <t>Sum of species, scaled down 0.9 to account for release</t>
  </si>
  <si>
    <t>Sum of species, decreased to 90% to exclude other species that are grouped together with species of interestand to get to balance</t>
  </si>
  <si>
    <t>Natural Mortality Citation</t>
  </si>
  <si>
    <t>Bowman, R.E., C.E. Stillwell, W.L. Michaels and M.D. Grosslein, 2000. Food of northwest Atlantic fishes and two common species of squid. NOAA Tech. Memo. NMFS-NE 155, 138 p.</t>
  </si>
  <si>
    <t>Langton, R.W. and R.E. Bowman, 1981. Food of eight Northwest Atlantic Pleuronectiform Fishes. NOAA Technical Report NMFS SSRF-749, U.S. Department of Commerce.</t>
  </si>
  <si>
    <t>Hurst, T.P. and D.O. Conover, 2001. Diet and consumption rates of overwintering YOY striped bass, Morone saxatilis, in the Hudson river. Fish. Bull. 99:545-553.</t>
  </si>
  <si>
    <t>Walter, J.F. III and H.M. Austin, 2003. Diet composition of large striped bass (Morone saxatilis) in Chesapeake Bay. Fish Bull. 101(2):414-423.</t>
  </si>
  <si>
    <t>Ellis, J.R., M.G. Pawson and S.E. Shackley, 1996. The comparative feeding ecology of six species of shark and four species of ray (Elasmobranchii) in the north-east Atlantic. J. Mar. Biol. Ass. U.K. 76(1):89-106.</t>
  </si>
  <si>
    <t>Ebert, D.A., L.J.V. Compagno and P.D. Cowley, 1992. A preliminary investigation of the feeding ecology of squaloid sharks off the west coast of southern Africa. S. Afr. J. mar Sci. 12:601-609.</t>
  </si>
  <si>
    <t>Fujita, T., D. Kitagawa, Y. Okuyama, Y. Ishito, T. Inada and Y. Jin, 1995. Diets of the demersal fishes on the shelf off Iwate, northern Japan. Mar. Biol. 123:219-233.</t>
  </si>
  <si>
    <t>Demirhan, S.A. and K. Seyhan, 2007. Life history of spiny dogfish, Squalus acanthias (L. 1758), in the southern Black Sea. Fish. Res. 85:210-216.</t>
  </si>
  <si>
    <t>Barria, C., M. Coll and J. Navarro, 2015. Unravelling the ecological role and trophic relationships of uncommon and threatened elasmobranchs in the western Mediterranean Sea (Supplement). Mar. Ecol. Prog. Ser. 539:225-240.</t>
  </si>
  <si>
    <t>Hartman, K.J. and S.B. Brandt, 1995. Trophic resource partitioning, diets, and growth of sympatric estuarine predators. Trans. Am. Fish. Soc. 124(4):520-537.</t>
  </si>
  <si>
    <t>Merriner, J.V., 1975. Food habits of the weakfish, Cynoscion regalis, in North Carolina waters. Chesapeake Sci., 16:74-76.</t>
  </si>
  <si>
    <t>Juanes, F., R.E. Marks, K.A. McKown and D.O. Conover, 1993. Predation by age-0 bluefish on age-0 anadromous fishes in the Hudson River estuary. Trans. Am. Fish. Soc. 122(3)348-356.</t>
  </si>
  <si>
    <t>Bennett, B.A., 1989. The diets of fish in three south-western Cape estuarine systems. S. Afr. J. Zool. 24(3):163-177.</t>
  </si>
  <si>
    <t>Buckel, J.A. and D.O. Conover, 1997. Movements, feeding periods, and daily ration of piscivorous young-of-the-year bluefish, Pomatomus saltatrix, in the Hudson River estuary. Fish. Bull. 95:665-679.</t>
  </si>
  <si>
    <t>Lucena, F.M., T. Vaske Jr., J.R. Ellis and C.M. O'Brien, 2000. Seasonal variation in the diets of bluefish, Pomatomus saltatrix (Pomatomidae) and striped weakfish, Cynoscion guatucupa (Sciaenidae) in southern Brazil: implications of food partitioning. Environ. Biol. Fish. 57:423-434.</t>
  </si>
  <si>
    <t>Marais, J.F.K., 1984. Feeding ecology of major carnivorous fish from four eastern Cape estuaries. S. Afr. J. Zool. 19(3):210-223.</t>
  </si>
  <si>
    <t>Grabe, S.A., 1996. Feeding chronology and habits of Alosa spp. (Clupeidae) juveniles from the lower Hudson River estuary, New York. Environ. Biol. Fish. 47:321-326.</t>
  </si>
  <si>
    <t>Not listed</t>
  </si>
  <si>
    <t>The original sources used by fishbase</t>
  </si>
  <si>
    <t>McPhie, R.P. and S.E. Campana, 2009. Bomb dating and age determination of skates (family Rajidae) off the eastern coast of Canada. ICES J. Mar. Sci. 66 (3):546-560.</t>
  </si>
  <si>
    <t>Howe, A.B. and P.G. Coates, 1975. Winter flounder movements, growth and mortality off Massachusetts. Trans. Am. Fish. Soc. 104(1):13-29.</t>
  </si>
  <si>
    <t>Erzini, K., 1991. A compilation of data on variability in length-age in marine fishes. Fisheries Stock Assessment, Title XII, Collaborative Research Support Program, University of Rhode Island. Working paper 77, 36p.</t>
  </si>
  <si>
    <t>Annala, J.H. and K.J. Sullivan (comps.), 1997. Report from the Fishery Assessment Plenary, May 1997: stock assessments and yield estimates. (Unpublished report held in NIWA library, Wellington). 381 p.</t>
  </si>
  <si>
    <t>Gunderson, D.R. and P.H. Dygert, 1988. Reproductive effort as a predictor of natural mortality rate. J. Cons. Int. Explor. Mer. 44:200-209.</t>
  </si>
  <si>
    <t>Pauly, D., 1978. A preliminary compilation of fish length growth parameters. Ber. Inst. Meereskd. Christian-Albrechts-Univ. Kiel (55):1-200.</t>
  </si>
  <si>
    <t>Hacunda, J.S., 1981. Trophic relationships among demersal fishes in a coastal area of the Gulf of Maine. Fish. Bull. 79(4):775-788.</t>
  </si>
  <si>
    <t>Cortés, E., 1999. Standardized diet compositions and trophic levels of sharks. ICES J. Mar. Sci. 56:707-717.</t>
  </si>
  <si>
    <t>Welsh, W.W. and C.M. Breder Jr., 1923. Contributions to life histories of Sciaenidae of the Eastern United States Coast. Bull. U.S. Bur. Fish., 39:141-201.</t>
  </si>
  <si>
    <t>Pauly, D., 1989. Food consumption by tropical and temperate fish populations: some generalizations. J. Fish Biol. 35(Suppl.A):11-20.</t>
  </si>
  <si>
    <t>Palomares, M.L.D. and D. Pauly, 1989. A multiple regression model for predicting the food consumption of marine fish populations. Aust. J. Mar. Freshwat. Res. 40(3):259-273.</t>
  </si>
  <si>
    <t>Adams, S.M., 1976. Feeding ecology of eelgrass fish communities. Trans. Am. Fish. Soc. 105(4):514-519.</t>
  </si>
  <si>
    <t>Davis, B.M. and J.W. Foltz, 1991. Food of blueback herring and threadfin shad in Jocassee Reservoir, South Carolina. Trans. Am. Fish. Soc. 120(5):605-613.</t>
  </si>
  <si>
    <r>
      <t>Hood, P.B., M.F. Godcharles and R.S. Barco, 1994. Age, growth, reproduction and the feeding ecology of Black Sea bass, </t>
    </r>
    <r>
      <rPr>
        <i/>
        <sz val="12"/>
        <color rgb="FF000000"/>
        <rFont val="Calibri"/>
      </rPr>
      <t>Centropristis striata</t>
    </r>
    <r>
      <rPr>
        <sz val="12"/>
        <color rgb="FF000000"/>
        <rFont val="Calibri"/>
      </rPr>
      <t> (Pisces: Serranidae), in the eastern Gulf of Mexico. Bull. Mar. Sci. 54(1):24-37.</t>
    </r>
  </si>
  <si>
    <r>
      <t>Beckman, D.W., A.L. Stanley, J.H. Render and C.A. Wilson, 1991. Age and growth-rate estimation of sheepshead </t>
    </r>
    <r>
      <rPr>
        <i/>
        <sz val="12"/>
        <color rgb="FF000000"/>
        <rFont val="Calibri"/>
      </rPr>
      <t>Archosargus probatocephalus</t>
    </r>
    <r>
      <rPr>
        <sz val="12"/>
        <color rgb="FF000000"/>
        <rFont val="Calibri"/>
      </rPr>
      <t> in Louisiana waters using otoliths. Fish. Bull. 89:1-8.</t>
    </r>
  </si>
  <si>
    <r>
      <t>McBride, R.S., 2002. Spawning, growth and overwintering size of searobins (Triglidae: </t>
    </r>
    <r>
      <rPr>
        <i/>
        <sz val="12"/>
        <color rgb="FF000000"/>
        <rFont val="Calibri"/>
      </rPr>
      <t>Prionotus carolinus</t>
    </r>
    <r>
      <rPr>
        <sz val="12"/>
        <color rgb="FF000000"/>
        <rFont val="Calibri"/>
      </rPr>
      <t> and </t>
    </r>
    <r>
      <rPr>
        <i/>
        <sz val="12"/>
        <color rgb="FF000000"/>
        <rFont val="Calibri"/>
      </rPr>
      <t>P. evolans</t>
    </r>
    <r>
      <rPr>
        <sz val="12"/>
        <color rgb="FF000000"/>
        <rFont val="Calibri"/>
      </rPr>
      <t>). Fish. Bull. 100(3):641-647.</t>
    </r>
  </si>
  <si>
    <r>
      <t>Smith, R.W. and F.C. Daiber, 1977. Biology of the summer flounder, </t>
    </r>
    <r>
      <rPr>
        <i/>
        <sz val="12"/>
        <color rgb="FF000000"/>
        <rFont val="Calibri"/>
      </rPr>
      <t>Paralichthys dentatus</t>
    </r>
    <r>
      <rPr>
        <sz val="12"/>
        <color rgb="FF000000"/>
        <rFont val="Calibri"/>
      </rPr>
      <t>, in Delaware Bay. Fish. Bull. 75(4):823-830.</t>
    </r>
  </si>
  <si>
    <r>
      <t>Shepherd, G. and C.B. Grimes, 1983. Geographic and historic variations in growth of weakfish, </t>
    </r>
    <r>
      <rPr>
        <i/>
        <sz val="12"/>
        <color rgb="FF000000"/>
        <rFont val="Calibri"/>
      </rPr>
      <t>Cynoscion regalis</t>
    </r>
    <r>
      <rPr>
        <sz val="12"/>
        <color rgb="FF000000"/>
        <rFont val="Calibri"/>
      </rPr>
      <t>, in the Middle Atlantic Bight. Fish. Bull. 81(4):803-813.</t>
    </r>
  </si>
  <si>
    <r>
      <t>Terceiro, M. and J.L. Ross, 1993. A comparison of alternative methods for the estimation of age from length data for Atlantic coast bluefish (</t>
    </r>
    <r>
      <rPr>
        <i/>
        <sz val="12"/>
        <color rgb="FF000000"/>
        <rFont val="Calibri"/>
      </rPr>
      <t>Pomatomus saltatrix</t>
    </r>
    <r>
      <rPr>
        <sz val="12"/>
        <color rgb="FF000000"/>
        <rFont val="Calibri"/>
      </rPr>
      <t>). Fish. Bull. 91:534-549.</t>
    </r>
  </si>
  <si>
    <r>
      <t>Jessop, B.M., 1983. Aspects of the life history of the Atlantic silverside (</t>
    </r>
    <r>
      <rPr>
        <i/>
        <sz val="12"/>
        <color rgb="FF000000"/>
        <rFont val="Calibri"/>
      </rPr>
      <t>Menidia menidia</t>
    </r>
    <r>
      <rPr>
        <sz val="12"/>
        <color rgb="FF000000"/>
        <rFont val="Calibri"/>
      </rPr>
      <t>) of the Annapolis River, Nova Scotia. Freshwater and Anadromous Div., Fish. Res. Br., Dep. Fish. Oceans, Halifax, Nova Scotia. Can. Manus. Rep. Fish. Aquat. Sci. No. 1694. 41 p.</t>
    </r>
  </si>
  <si>
    <r>
      <t>Acosta, A., 2000. Estimation of growth and mortality of bay anchovy, </t>
    </r>
    <r>
      <rPr>
        <i/>
        <sz val="12"/>
        <color rgb="FF000000"/>
        <rFont val="Calibri"/>
      </rPr>
      <t>Anchoa mitchilli</t>
    </r>
    <r>
      <rPr>
        <sz val="12"/>
        <color rgb="FF000000"/>
        <rFont val="Calibri"/>
      </rPr>
      <t>, in Florida bay, Florida U.S.A. p. 204-214. In R. LeRoy Creswell (eds.) Proc. 51st Gulf and Caribbean Fisheries Institute, St. Croix, US Virgin Islands, November 1998. Fort Pierce, Florida.</t>
    </r>
  </si>
  <si>
    <r>
      <t>Stevens, D.E., 1966. Food habits of striped bass, </t>
    </r>
    <r>
      <rPr>
        <i/>
        <sz val="12"/>
        <color rgb="FF000000"/>
        <rFont val="Calibri"/>
      </rPr>
      <t>Roccus saxatilis</t>
    </r>
    <r>
      <rPr>
        <sz val="12"/>
        <color rgb="FF000000"/>
        <rFont val="Calibri"/>
      </rPr>
      <t> in the Sacramento-San Joaquin Delta. p. 68-96. In J.L. Turner and D. W. Kelly (comp.) Ecological studies of the Sacramento-San Joaquin Delta. Part II Fishes of the Delta, Fish. Bull. 136.</t>
    </r>
  </si>
  <si>
    <r>
      <t>Smale, M.J. and H.M. Kok, 1983. The occurrence and feeding of </t>
    </r>
    <r>
      <rPr>
        <i/>
        <sz val="12"/>
        <color rgb="FF000000"/>
        <rFont val="Calibri"/>
      </rPr>
      <t>Pomatomus saltatrix</t>
    </r>
    <r>
      <rPr>
        <sz val="12"/>
        <color rgb="FF000000"/>
        <rFont val="Calibri"/>
      </rPr>
      <t> (elf) and </t>
    </r>
    <r>
      <rPr>
        <i/>
        <sz val="12"/>
        <color rgb="FF000000"/>
        <rFont val="Calibri"/>
      </rPr>
      <t>Lichia amia</t>
    </r>
    <r>
      <rPr>
        <sz val="12"/>
        <color rgb="FF000000"/>
        <rFont val="Calibri"/>
      </rPr>
      <t> (leervis) juveniles in two Cape south coast estuaries. S. Afr. J. Zool. 18(4):337-342.</t>
    </r>
  </si>
  <si>
    <r>
      <t>Mills, E.L., R. O'Gorman, E.F. Roseman, C. Adams and R.W. Owens, 1995. Planktivory by alewife (</t>
    </r>
    <r>
      <rPr>
        <i/>
        <sz val="12"/>
        <color rgb="FF000000"/>
        <rFont val="Calibri"/>
      </rPr>
      <t>Alosa pseudoharengus</t>
    </r>
    <r>
      <rPr>
        <sz val="12"/>
        <color rgb="FF000000"/>
        <rFont val="Calibri"/>
      </rPr>
      <t>) and rainbow smelt (</t>
    </r>
    <r>
      <rPr>
        <i/>
        <sz val="12"/>
        <color rgb="FF000000"/>
        <rFont val="Calibri"/>
      </rPr>
      <t>Osmerus mordax</t>
    </r>
    <r>
      <rPr>
        <sz val="12"/>
        <color rgb="FF000000"/>
        <rFont val="Calibri"/>
      </rPr>
      <t>) on microcrustacean zooplankton and dreissenid (Bivalvia: Dreissenidae) veligers in southern Lake Ontario. Can. J. Fish. Aquat. Sci. 52:925-935.</t>
    </r>
  </si>
  <si>
    <r>
      <t>Horn, M.H., 1970. Systematics and biology of the stromateid fishes of the genus </t>
    </r>
    <r>
      <rPr>
        <i/>
        <sz val="12"/>
        <color rgb="FF000000"/>
        <rFont val="Calibri"/>
      </rPr>
      <t>Peprilus</t>
    </r>
    <r>
      <rPr>
        <sz val="12"/>
        <color rgb="FF000000"/>
        <rFont val="Calibri"/>
      </rPr>
      <t>. Bull. Mus. Comp. Zool. 140:165-262.</t>
    </r>
  </si>
  <si>
    <t>Consumption Citation</t>
  </si>
  <si>
    <r>
      <t xml:space="preserve">Black sea bass </t>
    </r>
    <r>
      <rPr>
        <i/>
        <sz val="12"/>
        <color rgb="FF000000"/>
        <rFont val="Calibri"/>
      </rPr>
      <t>Centropristis striata</t>
    </r>
  </si>
  <si>
    <r>
      <t xml:space="preserve">Little skate </t>
    </r>
    <r>
      <rPr>
        <i/>
        <sz val="12"/>
        <color rgb="FF000000"/>
        <rFont val="Calibri"/>
      </rPr>
      <t>Leucoraja erinacea</t>
    </r>
  </si>
  <si>
    <r>
      <t>Scup</t>
    </r>
    <r>
      <rPr>
        <i/>
        <sz val="12"/>
        <color rgb="FF000000"/>
        <rFont val="Calibri"/>
      </rPr>
      <t xml:space="preserve"> Stenotomus chrysops</t>
    </r>
  </si>
  <si>
    <r>
      <t>Striped searobin</t>
    </r>
    <r>
      <rPr>
        <i/>
        <sz val="12"/>
        <color rgb="FF000000"/>
        <rFont val="Calibri"/>
      </rPr>
      <t xml:space="preserve"> Prionotus evolans</t>
    </r>
  </si>
  <si>
    <r>
      <t xml:space="preserve">Tautog </t>
    </r>
    <r>
      <rPr>
        <i/>
        <sz val="12"/>
        <color rgb="FF000000"/>
        <rFont val="Calibri"/>
      </rPr>
      <t>Tautoga onitis</t>
    </r>
  </si>
  <si>
    <r>
      <t>Winter flounder</t>
    </r>
    <r>
      <rPr>
        <i/>
        <sz val="12"/>
        <color rgb="FF000000"/>
        <rFont val="Calibri"/>
      </rPr>
      <t xml:space="preserve"> Pleuronectes americanus</t>
    </r>
  </si>
  <si>
    <r>
      <t xml:space="preserve">Atlantic rock crab </t>
    </r>
    <r>
      <rPr>
        <i/>
        <sz val="12"/>
        <color rgb="FF000000"/>
        <rFont val="Calibri"/>
      </rPr>
      <t>Cancer irroratus</t>
    </r>
  </si>
  <si>
    <r>
      <t xml:space="preserve">Channeled whelk </t>
    </r>
    <r>
      <rPr>
        <i/>
        <sz val="12"/>
        <color rgb="FF000000"/>
        <rFont val="Calibri"/>
      </rPr>
      <t>Busycotypus canaliculatus</t>
    </r>
  </si>
  <si>
    <r>
      <t xml:space="preserve">Green crab </t>
    </r>
    <r>
      <rPr>
        <i/>
        <sz val="12"/>
        <color rgb="FF000000"/>
        <rFont val="Calibri"/>
      </rPr>
      <t>Carcinus maenas</t>
    </r>
  </si>
  <si>
    <r>
      <t>American Lobster</t>
    </r>
    <r>
      <rPr>
        <i/>
        <sz val="12"/>
        <color rgb="FF000000"/>
        <rFont val="Calibri"/>
      </rPr>
      <t xml:space="preserve"> Homarus americanus</t>
    </r>
  </si>
  <si>
    <r>
      <t>Spider crab</t>
    </r>
    <r>
      <rPr>
        <i/>
        <sz val="12"/>
        <color rgb="FF000000"/>
        <rFont val="Calibri"/>
      </rPr>
      <t xml:space="preserve"> Libinia emarginata</t>
    </r>
  </si>
  <si>
    <r>
      <t xml:space="preserve">Longfin inshore squid </t>
    </r>
    <r>
      <rPr>
        <i/>
        <sz val="12"/>
        <rFont val="Calibri"/>
        <family val="2"/>
      </rPr>
      <t xml:space="preserve">Doryteuthis pealeii </t>
    </r>
    <r>
      <rPr>
        <sz val="12"/>
        <rFont val="Calibri"/>
      </rPr>
      <t>small</t>
    </r>
  </si>
  <si>
    <r>
      <t xml:space="preserve">Longfin inshore squid </t>
    </r>
    <r>
      <rPr>
        <i/>
        <sz val="12"/>
        <rFont val="Calibri"/>
        <family val="2"/>
      </rPr>
      <t xml:space="preserve">Doryteuthis pealeii </t>
    </r>
    <r>
      <rPr>
        <sz val="12"/>
        <rFont val="Calibri"/>
      </rPr>
      <t>large</t>
    </r>
  </si>
  <si>
    <r>
      <t xml:space="preserve">Spiny dogfish </t>
    </r>
    <r>
      <rPr>
        <i/>
        <sz val="12"/>
        <color rgb="FF000000"/>
        <rFont val="Calibri"/>
      </rPr>
      <t>Squalus acanthius</t>
    </r>
  </si>
  <si>
    <r>
      <t xml:space="preserve">Summer flounder </t>
    </r>
    <r>
      <rPr>
        <i/>
        <sz val="12"/>
        <color rgb="FF000000"/>
        <rFont val="Calibri"/>
      </rPr>
      <t>Paralichthys dentatus</t>
    </r>
  </si>
  <si>
    <r>
      <t xml:space="preserve">Weakfish </t>
    </r>
    <r>
      <rPr>
        <i/>
        <sz val="12"/>
        <color rgb="FF000000"/>
        <rFont val="Calibri"/>
      </rPr>
      <t>Cynoscion regalis</t>
    </r>
  </si>
  <si>
    <r>
      <t xml:space="preserve">Bluefish </t>
    </r>
    <r>
      <rPr>
        <i/>
        <sz val="12"/>
        <color rgb="FF000000"/>
        <rFont val="Calibri"/>
      </rPr>
      <t>Pomatomus saltatrix</t>
    </r>
  </si>
  <si>
    <r>
      <t xml:space="preserve">Alewife </t>
    </r>
    <r>
      <rPr>
        <i/>
        <sz val="12"/>
        <color rgb="FF000000"/>
        <rFont val="Calibri"/>
      </rPr>
      <t>Alosa pseudoharengus</t>
    </r>
  </si>
  <si>
    <r>
      <t xml:space="preserve">Atlantic herring </t>
    </r>
    <r>
      <rPr>
        <i/>
        <sz val="12"/>
        <color rgb="FF000000"/>
        <rFont val="Calibri"/>
      </rPr>
      <t>Clupea harengus</t>
    </r>
  </si>
  <si>
    <r>
      <t xml:space="preserve">Atlantic menhaden </t>
    </r>
    <r>
      <rPr>
        <i/>
        <sz val="12"/>
        <color rgb="FF000000"/>
        <rFont val="Calibri"/>
      </rPr>
      <t>Brevoortia tyrannus</t>
    </r>
  </si>
  <si>
    <r>
      <t xml:space="preserve">Atlantic moonfish </t>
    </r>
    <r>
      <rPr>
        <i/>
        <sz val="12"/>
        <color rgb="FF000000"/>
        <rFont val="Calibri"/>
      </rPr>
      <t>Selene setapinnis</t>
    </r>
  </si>
  <si>
    <r>
      <t xml:space="preserve">Atlantic silverside </t>
    </r>
    <r>
      <rPr>
        <i/>
        <sz val="12"/>
        <color rgb="FF000000"/>
        <rFont val="Calibri"/>
      </rPr>
      <t>Menidia menidia</t>
    </r>
  </si>
  <si>
    <r>
      <t xml:space="preserve">Bay anchovy </t>
    </r>
    <r>
      <rPr>
        <i/>
        <sz val="12"/>
        <color rgb="FF000000"/>
        <rFont val="Calibri"/>
      </rPr>
      <t>Anchoa mitchilli</t>
    </r>
  </si>
  <si>
    <r>
      <t xml:space="preserve">Blueback herring </t>
    </r>
    <r>
      <rPr>
        <i/>
        <sz val="12"/>
        <color rgb="FF000000"/>
        <rFont val="Calibri"/>
      </rPr>
      <t>Alosa aestivalis</t>
    </r>
  </si>
  <si>
    <r>
      <t xml:space="preserve">Butterfish </t>
    </r>
    <r>
      <rPr>
        <i/>
        <sz val="12"/>
        <color rgb="FF000000"/>
        <rFont val="Calibri"/>
      </rPr>
      <t>Peprilus triacanthus</t>
    </r>
  </si>
  <si>
    <r>
      <t xml:space="preserve">Blue mussel </t>
    </r>
    <r>
      <rPr>
        <i/>
        <sz val="12"/>
        <color rgb="FF000000"/>
        <rFont val="Calibri"/>
      </rPr>
      <t>Mytulis edulis</t>
    </r>
  </si>
  <si>
    <r>
      <t xml:space="preserve">Eastern oyster </t>
    </r>
    <r>
      <rPr>
        <i/>
        <sz val="12"/>
        <color rgb="FF000000"/>
        <rFont val="Calibri"/>
      </rPr>
      <t>Crassostrea virginica</t>
    </r>
  </si>
  <si>
    <r>
      <t xml:space="preserve">Quahog </t>
    </r>
    <r>
      <rPr>
        <i/>
        <sz val="12"/>
        <color rgb="FF000000"/>
        <rFont val="Calibri"/>
      </rPr>
      <t>Merceneria merceneria</t>
    </r>
  </si>
  <si>
    <t>Other Suspension Feeding Benthos (mollusc)</t>
  </si>
  <si>
    <t>Gelatinous Zooplankton</t>
  </si>
  <si>
    <r>
      <t xml:space="preserve">Atlantic striped bass </t>
    </r>
    <r>
      <rPr>
        <i/>
        <sz val="12"/>
        <color rgb="FF000000"/>
        <rFont val="Calibri"/>
      </rPr>
      <t>Morone saxatilis</t>
    </r>
  </si>
  <si>
    <r>
      <t>Summer flounder</t>
    </r>
    <r>
      <rPr>
        <i/>
        <sz val="12"/>
        <color rgb="FF000000"/>
        <rFont val="Calibri"/>
      </rPr>
      <t xml:space="preserve"> Paralichthys dentatus</t>
    </r>
  </si>
  <si>
    <r>
      <t>Alewife</t>
    </r>
    <r>
      <rPr>
        <i/>
        <sz val="12"/>
        <color rgb="FF000000"/>
        <rFont val="Calibri"/>
      </rPr>
      <t xml:space="preserve"> Alosa pseudoharengus</t>
    </r>
  </si>
  <si>
    <r>
      <t>Eastern oyster</t>
    </r>
    <r>
      <rPr>
        <i/>
        <sz val="12"/>
        <color rgb="FF000000"/>
        <rFont val="Calibri"/>
      </rPr>
      <t xml:space="preserve"> Crassostrea virginica</t>
    </r>
  </si>
  <si>
    <r>
      <t>Atlantic menhaden</t>
    </r>
    <r>
      <rPr>
        <i/>
        <sz val="12"/>
        <color rgb="FF000000"/>
        <rFont val="Calibri"/>
      </rPr>
      <t xml:space="preserve"> Brevoortia tyrannus</t>
    </r>
  </si>
  <si>
    <r>
      <t>Blue Mussel</t>
    </r>
    <r>
      <rPr>
        <i/>
        <sz val="12"/>
        <color rgb="FF000000"/>
        <rFont val="Calibri"/>
      </rPr>
      <t xml:space="preserve"> Mytulis edulis</t>
    </r>
  </si>
  <si>
    <r>
      <t>Atlantic silverside</t>
    </r>
    <r>
      <rPr>
        <i/>
        <sz val="12"/>
        <color rgb="FF000000"/>
        <rFont val="Calibri"/>
      </rPr>
      <t xml:space="preserve"> Menidia menidia</t>
    </r>
  </si>
  <si>
    <r>
      <t xml:space="preserve">Spider crab </t>
    </r>
    <r>
      <rPr>
        <i/>
        <sz val="12"/>
        <rFont val="Calibri"/>
        <family val="2"/>
      </rPr>
      <t>Libinia emarginata</t>
    </r>
  </si>
  <si>
    <r>
      <t xml:space="preserve">Longfin inshore squid </t>
    </r>
    <r>
      <rPr>
        <i/>
        <sz val="12"/>
        <rFont val="Calibri"/>
        <family val="2"/>
      </rPr>
      <t>Doryteuthis pealeii</t>
    </r>
  </si>
  <si>
    <r>
      <t>Little skate</t>
    </r>
    <r>
      <rPr>
        <i/>
        <sz val="12"/>
        <color rgb="FF000000"/>
        <rFont val="Calibri"/>
      </rPr>
      <t xml:space="preserve"> Leucoraja erinacea</t>
    </r>
  </si>
  <si>
    <r>
      <t xml:space="preserve">American lobster </t>
    </r>
    <r>
      <rPr>
        <i/>
        <sz val="12"/>
        <color rgb="FF000000"/>
        <rFont val="Calibri"/>
      </rPr>
      <t>Homarus americanus</t>
    </r>
  </si>
  <si>
    <r>
      <t>Atlantic striped bass</t>
    </r>
    <r>
      <rPr>
        <i/>
        <sz val="12"/>
        <color rgb="FF000000"/>
        <rFont val="Calibri"/>
      </rPr>
      <t xml:space="preserve"> Morone saxatilis</t>
    </r>
  </si>
  <si>
    <r>
      <t>Quahog</t>
    </r>
    <r>
      <rPr>
        <i/>
        <sz val="12"/>
        <color rgb="FF000000"/>
        <rFont val="Calibri"/>
      </rPr>
      <t xml:space="preserve"> Merceneria merceneria</t>
    </r>
  </si>
  <si>
    <r>
      <t>Weakfish</t>
    </r>
    <r>
      <rPr>
        <i/>
        <sz val="12"/>
        <color rgb="FF000000"/>
        <rFont val="Calibri"/>
      </rPr>
      <t xml:space="preserve"> Cynoscion regalis</t>
    </r>
  </si>
  <si>
    <r>
      <t xml:space="preserve">Ctenophore </t>
    </r>
    <r>
      <rPr>
        <i/>
        <sz val="12"/>
        <color theme="1"/>
        <rFont val="Calibri"/>
        <family val="2"/>
      </rPr>
      <t>Mnemiopsis leidyi</t>
    </r>
  </si>
  <si>
    <r>
      <t xml:space="preserve">Herring gull </t>
    </r>
    <r>
      <rPr>
        <i/>
        <sz val="12"/>
        <color theme="1"/>
        <rFont val="Calibri"/>
        <family val="2"/>
      </rPr>
      <t>Larus argentatus</t>
    </r>
  </si>
  <si>
    <r>
      <t xml:space="preserve">Great black backed gull </t>
    </r>
    <r>
      <rPr>
        <i/>
        <sz val="12"/>
        <color theme="1"/>
        <rFont val="Calibri"/>
        <family val="2"/>
      </rPr>
      <t>Larus marinus</t>
    </r>
  </si>
  <si>
    <r>
      <t xml:space="preserve">Double crested cormorant </t>
    </r>
    <r>
      <rPr>
        <i/>
        <sz val="12"/>
        <color theme="1"/>
        <rFont val="Calibri"/>
        <family val="2"/>
      </rPr>
      <t>Phalacrocorax auritus</t>
    </r>
  </si>
  <si>
    <r>
      <t xml:space="preserve">Great egret </t>
    </r>
    <r>
      <rPr>
        <i/>
        <sz val="12"/>
        <color theme="1"/>
        <rFont val="Calibri"/>
        <family val="2"/>
      </rPr>
      <t>Ardea alba</t>
    </r>
  </si>
  <si>
    <r>
      <t xml:space="preserve">Black-crowned night-heron </t>
    </r>
    <r>
      <rPr>
        <i/>
        <sz val="12"/>
        <color theme="1"/>
        <rFont val="Calibri"/>
        <family val="2"/>
      </rPr>
      <t>Nycticorax nycticora</t>
    </r>
  </si>
  <si>
    <r>
      <t xml:space="preserve">Glossy ibis </t>
    </r>
    <r>
      <rPr>
        <i/>
        <sz val="12"/>
        <color theme="1"/>
        <rFont val="Calibri"/>
        <family val="2"/>
      </rPr>
      <t>Plegadis falcinellus</t>
    </r>
  </si>
  <si>
    <r>
      <t xml:space="preserve">Common tern </t>
    </r>
    <r>
      <rPr>
        <i/>
        <sz val="12"/>
        <color theme="1"/>
        <rFont val="Calibri"/>
        <family val="2"/>
      </rPr>
      <t>Sterna hirundo</t>
    </r>
  </si>
  <si>
    <t>Species avg weighted by biomass, increased 13% for plankton according to Steele et al and Sissenwine et al papers</t>
  </si>
  <si>
    <t>Species avg weighted by biomass, increased x2.1 to account for extra anemone production</t>
  </si>
  <si>
    <t>Supplement to Innes-Gold et al. (2020)</t>
  </si>
  <si>
    <t>https://doi.org/10.3354/meps13505</t>
  </si>
  <si>
    <r>
      <t xml:space="preserve">Black sea bass </t>
    </r>
    <r>
      <rPr>
        <i/>
        <sz val="12"/>
        <color rgb="FF000000"/>
        <rFont val="Calibri"/>
      </rPr>
      <t>Centropristis striata</t>
    </r>
  </si>
  <si>
    <r>
      <t xml:space="preserve">Little skate </t>
    </r>
    <r>
      <rPr>
        <i/>
        <sz val="12"/>
        <color rgb="FF000000"/>
        <rFont val="Calibri"/>
      </rPr>
      <t>Leucoraja erinacea</t>
    </r>
  </si>
  <si>
    <r>
      <t>Scup</t>
    </r>
    <r>
      <rPr>
        <i/>
        <sz val="12"/>
        <color rgb="FF000000"/>
        <rFont val="Calibri"/>
      </rPr>
      <t xml:space="preserve"> Stenotomus chrysops</t>
    </r>
  </si>
  <si>
    <r>
      <t>Striped searobin</t>
    </r>
    <r>
      <rPr>
        <i/>
        <sz val="12"/>
        <color rgb="FF000000"/>
        <rFont val="Calibri"/>
      </rPr>
      <t xml:space="preserve"> Prionotus evolans</t>
    </r>
  </si>
  <si>
    <r>
      <t xml:space="preserve">Tautog </t>
    </r>
    <r>
      <rPr>
        <i/>
        <sz val="12"/>
        <color rgb="FF000000"/>
        <rFont val="Calibri"/>
      </rPr>
      <t>Tautoga onitis</t>
    </r>
  </si>
  <si>
    <r>
      <t>Winter flounder</t>
    </r>
    <r>
      <rPr>
        <i/>
        <sz val="12"/>
        <color rgb="FF000000"/>
        <rFont val="Calibri"/>
      </rPr>
      <t xml:space="preserve"> Pleuronectes americanus</t>
    </r>
  </si>
  <si>
    <r>
      <t xml:space="preserve">Atlantic rock crab </t>
    </r>
    <r>
      <rPr>
        <i/>
        <sz val="12"/>
        <color rgb="FF000000"/>
        <rFont val="Calibri"/>
      </rPr>
      <t>Cancer irroratus</t>
    </r>
  </si>
  <si>
    <r>
      <t xml:space="preserve">Channeled whelk </t>
    </r>
    <r>
      <rPr>
        <i/>
        <sz val="12"/>
        <color rgb="FF000000"/>
        <rFont val="Calibri"/>
      </rPr>
      <t>Busycotypus canaliculatus</t>
    </r>
  </si>
  <si>
    <r>
      <t xml:space="preserve">Green crab </t>
    </r>
    <r>
      <rPr>
        <i/>
        <sz val="12"/>
        <color rgb="FF000000"/>
        <rFont val="Calibri"/>
      </rPr>
      <t>Carcinus maenas</t>
    </r>
  </si>
  <si>
    <r>
      <t>American Lobster</t>
    </r>
    <r>
      <rPr>
        <i/>
        <sz val="12"/>
        <color rgb="FF000000"/>
        <rFont val="Calibri"/>
      </rPr>
      <t xml:space="preserve"> Homarus americanus</t>
    </r>
  </si>
  <si>
    <r>
      <t>Spider crab</t>
    </r>
    <r>
      <rPr>
        <i/>
        <sz val="12"/>
        <color rgb="FF000000"/>
        <rFont val="Calibri"/>
      </rPr>
      <t xml:space="preserve"> Libinia emarginata</t>
    </r>
  </si>
  <si>
    <r>
      <t xml:space="preserve">Atlantic striped bass </t>
    </r>
    <r>
      <rPr>
        <i/>
        <sz val="12"/>
        <color rgb="FF000000"/>
        <rFont val="Calibri"/>
      </rPr>
      <t>Morone saxatilis</t>
    </r>
  </si>
  <si>
    <r>
      <t xml:space="preserve">Spiny dogfish </t>
    </r>
    <r>
      <rPr>
        <i/>
        <sz val="12"/>
        <color rgb="FF000000"/>
        <rFont val="Calibri"/>
      </rPr>
      <t>Squalus acanthius</t>
    </r>
  </si>
  <si>
    <r>
      <t xml:space="preserve">Summer flounder </t>
    </r>
    <r>
      <rPr>
        <i/>
        <sz val="12"/>
        <color rgb="FF000000"/>
        <rFont val="Calibri"/>
      </rPr>
      <t>Paralichthys dentatus</t>
    </r>
  </si>
  <si>
    <r>
      <t xml:space="preserve">Weakfish </t>
    </r>
    <r>
      <rPr>
        <i/>
        <sz val="12"/>
        <color rgb="FF000000"/>
        <rFont val="Calibri"/>
      </rPr>
      <t>Cynoscion regalis</t>
    </r>
  </si>
  <si>
    <r>
      <t xml:space="preserve">Bluefish </t>
    </r>
    <r>
      <rPr>
        <i/>
        <sz val="12"/>
        <color rgb="FF000000"/>
        <rFont val="Calibri"/>
      </rPr>
      <t>Pomatomus saltatrix</t>
    </r>
  </si>
  <si>
    <r>
      <t xml:space="preserve">Alewife </t>
    </r>
    <r>
      <rPr>
        <i/>
        <sz val="12"/>
        <color rgb="FF000000"/>
        <rFont val="Calibri"/>
      </rPr>
      <t>Alosa pseudoharengus</t>
    </r>
  </si>
  <si>
    <r>
      <t xml:space="preserve">Atlantic herring </t>
    </r>
    <r>
      <rPr>
        <i/>
        <sz val="12"/>
        <color rgb="FF000000"/>
        <rFont val="Calibri"/>
      </rPr>
      <t>Clupea harengus</t>
    </r>
  </si>
  <si>
    <r>
      <t xml:space="preserve">Atlantic menhaden </t>
    </r>
    <r>
      <rPr>
        <i/>
        <sz val="12"/>
        <color rgb="FF000000"/>
        <rFont val="Calibri"/>
      </rPr>
      <t>Brevoortia tyrannus</t>
    </r>
  </si>
  <si>
    <r>
      <t xml:space="preserve">Atlantic moonfish </t>
    </r>
    <r>
      <rPr>
        <i/>
        <sz val="12"/>
        <color rgb="FF000000"/>
        <rFont val="Calibri"/>
      </rPr>
      <t>Selene setapinnis</t>
    </r>
  </si>
  <si>
    <r>
      <t xml:space="preserve">Atlantic silverside </t>
    </r>
    <r>
      <rPr>
        <i/>
        <sz val="12"/>
        <color rgb="FF000000"/>
        <rFont val="Calibri"/>
      </rPr>
      <t>Menidia menidia</t>
    </r>
  </si>
  <si>
    <r>
      <t xml:space="preserve">Bay anchovy </t>
    </r>
    <r>
      <rPr>
        <i/>
        <sz val="12"/>
        <color rgb="FF000000"/>
        <rFont val="Calibri"/>
      </rPr>
      <t>Anchoa mitchilli</t>
    </r>
  </si>
  <si>
    <r>
      <t xml:space="preserve">Blueback herring </t>
    </r>
    <r>
      <rPr>
        <i/>
        <sz val="12"/>
        <color rgb="FF000000"/>
        <rFont val="Calibri"/>
      </rPr>
      <t>Alosa aestivalis</t>
    </r>
  </si>
  <si>
    <r>
      <t xml:space="preserve">Butterfish </t>
    </r>
    <r>
      <rPr>
        <i/>
        <sz val="12"/>
        <color rgb="FF000000"/>
        <rFont val="Calibri"/>
      </rPr>
      <t>Peprilus triacanthus</t>
    </r>
  </si>
  <si>
    <r>
      <t xml:space="preserve">Blue mussel </t>
    </r>
    <r>
      <rPr>
        <i/>
        <sz val="12"/>
        <color rgb="FF000000"/>
        <rFont val="Calibri"/>
      </rPr>
      <t>Mytulis edulis</t>
    </r>
  </si>
  <si>
    <r>
      <t xml:space="preserve">Eastern oyster </t>
    </r>
    <r>
      <rPr>
        <i/>
        <sz val="12"/>
        <color rgb="FF000000"/>
        <rFont val="Calibri"/>
      </rPr>
      <t>Crassostrea virginica</t>
    </r>
  </si>
  <si>
    <r>
      <t xml:space="preserve">Quahog </t>
    </r>
    <r>
      <rPr>
        <i/>
        <sz val="12"/>
        <color rgb="FF000000"/>
        <rFont val="Calibri"/>
      </rPr>
      <t>Merceneria merceneria</t>
    </r>
  </si>
  <si>
    <t>The FG Input tab describes the methods of how the species values were used to create a functional group value.</t>
  </si>
  <si>
    <t>This supplement details all data sources for the inputs to our two Ecopath models of Narragansett Bay.</t>
  </si>
  <si>
    <t>P/B</t>
  </si>
  <si>
    <t>B</t>
  </si>
  <si>
    <t>Q/B</t>
  </si>
  <si>
    <t>Method - B</t>
  </si>
  <si>
    <t>Method - P/B</t>
  </si>
  <si>
    <t>Method - Q/B</t>
  </si>
  <si>
    <t>2018 B</t>
  </si>
  <si>
    <t>1994 B</t>
  </si>
  <si>
    <t>The Biomass, Consumption Rate, Production Rate, Fisheries, and Diet tabs include all of the values and citations that were used for individual species parameters.</t>
  </si>
  <si>
    <t>Commercial Catch</t>
  </si>
  <si>
    <t>Recreational Catch</t>
  </si>
  <si>
    <t>Rereationalc Catch</t>
  </si>
  <si>
    <t>Method - Commercial Catch</t>
  </si>
  <si>
    <t>Method - Recreational Catch</t>
  </si>
  <si>
    <t>Mar Ecol Prog Ser 654:17-33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</si>
</sst>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0"/>
      <color rgb="FF000000"/>
      <name val="Arial"/>
    </font>
    <font>
      <sz val="11"/>
      <color theme="1"/>
      <name val="Arial"/>
    </font>
    <font>
      <sz val="11"/>
      <color rgb="FF000000"/>
      <name val="Arial"/>
    </font>
    <font>
      <sz val="10"/>
      <color theme="1"/>
      <name val="Arial"/>
    </font>
    <font>
      <b/>
      <sz val="11"/>
      <color theme="1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2"/>
      <color theme="1"/>
      <name val="Calibri"/>
    </font>
    <font>
      <sz val="10"/>
      <name val="Arial"/>
    </font>
    <font>
      <sz val="12"/>
      <color theme="1"/>
      <name val="Calibri"/>
    </font>
    <font>
      <sz val="11"/>
      <name val="Arial"/>
    </font>
    <font>
      <b/>
      <sz val="11"/>
      <name val="Arial"/>
    </font>
    <font>
      <sz val="13"/>
      <color rgb="FF222222"/>
      <name val="Arial"/>
      <family val="2"/>
    </font>
    <font>
      <b/>
      <sz val="10"/>
      <name val="Arial"/>
    </font>
    <font>
      <u/>
      <sz val="10"/>
      <color theme="11"/>
      <name val="Arial"/>
    </font>
    <font>
      <sz val="12"/>
      <color rgb="FFFF0000"/>
      <name val="Calibri"/>
    </font>
    <font>
      <sz val="12"/>
      <color rgb="FF000000"/>
      <name val="Calibri"/>
    </font>
    <font>
      <sz val="12"/>
      <name val="Calibri"/>
    </font>
    <font>
      <b/>
      <sz val="12"/>
      <color rgb="FF000000"/>
      <name val="Calibri"/>
    </font>
    <font>
      <u/>
      <sz val="10"/>
      <color theme="10"/>
      <name val="Arial"/>
    </font>
    <font>
      <b/>
      <sz val="12"/>
      <name val="Calibri"/>
    </font>
    <font>
      <i/>
      <sz val="12"/>
      <color rgb="FF000000"/>
      <name val="Calibri"/>
    </font>
    <font>
      <sz val="12"/>
      <color rgb="FF000000"/>
      <name val="Calibri"/>
      <family val="2"/>
    </font>
    <font>
      <i/>
      <sz val="12"/>
      <name val="Calibri"/>
      <family val="2"/>
    </font>
    <font>
      <sz val="12"/>
      <name val="Calibri"/>
      <family val="2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b/>
      <sz val="17"/>
      <color rgb="FF000000"/>
      <name val="Calibri"/>
    </font>
    <font>
      <sz val="14"/>
      <color rgb="FF000000"/>
      <name val="Calibri"/>
    </font>
    <font>
      <i/>
      <u/>
      <sz val="12"/>
      <color theme="10"/>
      <name val="Calibri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33">
    <xf numFmtId="0" fontId="0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72">
    <xf numFmtId="0" fontId="0" fillId="0" borderId="0" xfId="0" applyFont="1" applyAlignment="1"/>
    <xf numFmtId="0" fontId="1" fillId="0" borderId="0" xfId="0" applyFont="1"/>
    <xf numFmtId="0" fontId="1" fillId="0" borderId="0" xfId="0" applyFont="1"/>
    <xf numFmtId="0" fontId="2" fillId="0" borderId="0" xfId="0" applyFont="1" applyAlignment="1"/>
    <xf numFmtId="0" fontId="3" fillId="0" borderId="0" xfId="0" applyFont="1"/>
    <xf numFmtId="0" fontId="0" fillId="0" borderId="0" xfId="0" applyFont="1" applyAlignment="1"/>
    <xf numFmtId="0" fontId="6" fillId="0" borderId="0" xfId="0" applyFont="1"/>
    <xf numFmtId="0" fontId="4" fillId="0" borderId="0" xfId="0" applyFont="1"/>
    <xf numFmtId="0" fontId="5" fillId="0" borderId="0" xfId="0" applyFont="1" applyAlignment="1"/>
    <xf numFmtId="0" fontId="1" fillId="0" borderId="0" xfId="0" applyFont="1"/>
    <xf numFmtId="0" fontId="3" fillId="0" borderId="0" xfId="0" applyFont="1"/>
    <xf numFmtId="0" fontId="7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0" fontId="10" fillId="0" borderId="0" xfId="0" applyFont="1"/>
    <xf numFmtId="0" fontId="10" fillId="0" borderId="0" xfId="0" applyFont="1" applyAlignment="1"/>
    <xf numFmtId="0" fontId="3" fillId="0" borderId="0" xfId="0" applyFont="1" applyFill="1"/>
    <xf numFmtId="0" fontId="3" fillId="0" borderId="0" xfId="0" applyFont="1" applyFill="1" applyAlignment="1"/>
    <xf numFmtId="0" fontId="0" fillId="0" borderId="0" xfId="0" applyFont="1" applyFill="1" applyAlignment="1"/>
    <xf numFmtId="0" fontId="1" fillId="0" borderId="0" xfId="0" applyFont="1" applyFill="1"/>
    <xf numFmtId="0" fontId="11" fillId="0" borderId="0" xfId="0" applyFont="1"/>
    <xf numFmtId="0" fontId="12" fillId="0" borderId="0" xfId="0" applyFont="1" applyAlignment="1"/>
    <xf numFmtId="0" fontId="13" fillId="0" borderId="0" xfId="0" applyFont="1" applyAlignment="1"/>
    <xf numFmtId="0" fontId="8" fillId="0" borderId="4" xfId="0" applyFont="1" applyBorder="1"/>
    <xf numFmtId="0" fontId="9" fillId="0" borderId="0" xfId="0" applyFont="1" applyFill="1" applyAlignment="1"/>
    <xf numFmtId="0" fontId="16" fillId="0" borderId="0" xfId="0" applyFont="1" applyAlignment="1"/>
    <xf numFmtId="0" fontId="9" fillId="0" borderId="2" xfId="0" applyFont="1" applyFill="1" applyBorder="1" applyAlignment="1"/>
    <xf numFmtId="0" fontId="15" fillId="0" borderId="1" xfId="0" applyFont="1" applyFill="1" applyBorder="1" applyAlignment="1"/>
    <xf numFmtId="0" fontId="17" fillId="0" borderId="0" xfId="0" applyFont="1" applyFill="1" applyAlignment="1"/>
    <xf numFmtId="0" fontId="16" fillId="0" borderId="0" xfId="0" applyFont="1" applyFill="1" applyAlignment="1"/>
    <xf numFmtId="0" fontId="7" fillId="0" borderId="0" xfId="0" applyFont="1" applyFill="1" applyAlignment="1">
      <alignment wrapText="1"/>
    </xf>
    <xf numFmtId="0" fontId="7" fillId="0" borderId="0" xfId="0" applyFont="1" applyFill="1" applyAlignment="1"/>
    <xf numFmtId="0" fontId="16" fillId="0" borderId="0" xfId="0" applyFont="1" applyFill="1" applyAlignment="1">
      <alignment wrapText="1"/>
    </xf>
    <xf numFmtId="0" fontId="9" fillId="0" borderId="1" xfId="0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0" fontId="9" fillId="0" borderId="3" xfId="0" applyFont="1" applyFill="1" applyBorder="1" applyAlignment="1">
      <alignment wrapText="1"/>
    </xf>
    <xf numFmtId="0" fontId="9" fillId="0" borderId="3" xfId="0" applyFont="1" applyFill="1" applyBorder="1" applyAlignment="1"/>
    <xf numFmtId="0" fontId="16" fillId="0" borderId="4" xfId="0" applyFont="1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0" fontId="17" fillId="0" borderId="0" xfId="0" applyFont="1" applyFill="1" applyAlignment="1">
      <alignment wrapText="1"/>
    </xf>
    <xf numFmtId="0" fontId="9" fillId="0" borderId="1" xfId="0" applyFont="1" applyFill="1" applyBorder="1" applyAlignment="1"/>
    <xf numFmtId="0" fontId="15" fillId="0" borderId="0" xfId="0" applyFont="1" applyFill="1" applyAlignment="1">
      <alignment wrapText="1"/>
    </xf>
    <xf numFmtId="0" fontId="18" fillId="0" borderId="0" xfId="0" applyFont="1" applyAlignment="1"/>
    <xf numFmtId="0" fontId="9" fillId="0" borderId="0" xfId="0" applyFont="1"/>
    <xf numFmtId="0" fontId="7" fillId="0" borderId="0" xfId="0" applyFont="1"/>
    <xf numFmtId="0" fontId="18" fillId="0" borderId="0" xfId="0" applyFont="1" applyFill="1" applyAlignment="1"/>
    <xf numFmtId="0" fontId="9" fillId="0" borderId="0" xfId="0" applyFont="1" applyFill="1"/>
    <xf numFmtId="0" fontId="7" fillId="0" borderId="0" xfId="0" applyFont="1" applyFill="1"/>
    <xf numFmtId="0" fontId="16" fillId="0" borderId="0" xfId="0" applyFont="1"/>
    <xf numFmtId="0" fontId="16" fillId="0" borderId="4" xfId="0" applyFont="1" applyBorder="1"/>
    <xf numFmtId="0" fontId="17" fillId="0" borderId="0" xfId="0" applyFont="1" applyAlignment="1"/>
    <xf numFmtId="0" fontId="17" fillId="0" borderId="4" xfId="0" applyFont="1" applyBorder="1"/>
    <xf numFmtId="0" fontId="17" fillId="0" borderId="0" xfId="0" applyFont="1"/>
    <xf numFmtId="0" fontId="17" fillId="0" borderId="4" xfId="0" applyFont="1" applyBorder="1" applyAlignment="1"/>
    <xf numFmtId="0" fontId="20" fillId="0" borderId="0" xfId="0" applyFont="1" applyAlignment="1"/>
    <xf numFmtId="0" fontId="17" fillId="0" borderId="0" xfId="0" applyFont="1" applyAlignment="1">
      <alignment horizontal="left"/>
    </xf>
    <xf numFmtId="0" fontId="22" fillId="0" borderId="0" xfId="0" applyFont="1"/>
    <xf numFmtId="0" fontId="24" fillId="0" borderId="0" xfId="0" applyFont="1" applyAlignment="1"/>
    <xf numFmtId="0" fontId="25" fillId="0" borderId="0" xfId="0" applyFont="1"/>
    <xf numFmtId="0" fontId="22" fillId="0" borderId="0" xfId="0" applyFont="1" applyFill="1" applyAlignment="1">
      <alignment wrapText="1"/>
    </xf>
    <xf numFmtId="0" fontId="22" fillId="0" borderId="0" xfId="0" applyFont="1" applyFill="1" applyAlignment="1">
      <alignment vertical="top" wrapText="1"/>
    </xf>
    <xf numFmtId="0" fontId="22" fillId="0" borderId="4" xfId="0" applyFont="1" applyFill="1" applyBorder="1" applyAlignment="1">
      <alignment wrapText="1"/>
    </xf>
    <xf numFmtId="0" fontId="24" fillId="0" borderId="0" xfId="0" applyFont="1" applyFill="1" applyAlignment="1">
      <alignment wrapText="1"/>
    </xf>
    <xf numFmtId="0" fontId="22" fillId="0" borderId="3" xfId="0" applyFont="1" applyFill="1" applyBorder="1" applyAlignment="1">
      <alignment wrapText="1"/>
    </xf>
    <xf numFmtId="0" fontId="25" fillId="0" borderId="0" xfId="0" applyFont="1" applyFill="1" applyAlignment="1">
      <alignment wrapText="1"/>
    </xf>
    <xf numFmtId="0" fontId="27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18" fillId="0" borderId="0" xfId="0" applyFont="1"/>
    <xf numFmtId="0" fontId="24" fillId="0" borderId="0" xfId="0" applyFont="1"/>
    <xf numFmtId="0" fontId="0" fillId="0" borderId="0" xfId="0"/>
    <xf numFmtId="0" fontId="9" fillId="0" borderId="0" xfId="0" applyFont="1" applyAlignment="1">
      <alignment horizontal="right"/>
    </xf>
    <xf numFmtId="0" fontId="29" fillId="0" borderId="0" xfId="32" applyFont="1" applyAlignment="1">
      <alignment shrinkToFit="1"/>
    </xf>
  </cellXfs>
  <cellStyles count="33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oi.org/10.3354/meps135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"/>
  <sheetViews>
    <sheetView workbookViewId="0">
      <selection activeCell="A2" sqref="A2"/>
    </sheetView>
  </sheetViews>
  <sheetFormatPr baseColWidth="10" defaultRowHeight="13"/>
  <sheetData>
    <row r="1" spans="1:8" ht="35" customHeight="1">
      <c r="A1" s="65" t="s">
        <v>381</v>
      </c>
      <c r="B1" s="5"/>
      <c r="C1" s="5"/>
      <c r="D1" s="5"/>
      <c r="E1" s="5"/>
      <c r="F1" s="5"/>
      <c r="G1" s="5"/>
      <c r="H1" s="5"/>
    </row>
    <row r="2" spans="1:8" ht="25" customHeight="1">
      <c r="A2" s="66" t="s">
        <v>426</v>
      </c>
      <c r="B2" s="5"/>
      <c r="C2" s="5"/>
      <c r="D2" s="5"/>
    </row>
    <row r="3" spans="1:8" ht="20" customHeight="1">
      <c r="A3" s="71" t="s">
        <v>382</v>
      </c>
      <c r="B3" s="71"/>
      <c r="C3" s="71"/>
    </row>
    <row r="5" spans="1:8">
      <c r="A5" t="s">
        <v>411</v>
      </c>
    </row>
    <row r="6" spans="1:8">
      <c r="A6" s="5" t="s">
        <v>420</v>
      </c>
    </row>
    <row r="7" spans="1:8">
      <c r="A7" s="5" t="s">
        <v>410</v>
      </c>
    </row>
  </sheetData>
  <mergeCells count="1">
    <mergeCell ref="A3:C3"/>
  </mergeCells>
  <hyperlinks>
    <hyperlink ref="A3" r:id="rId1" xr:uid="{00000000-0004-0000-0000-000000000000}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63"/>
  <sheetViews>
    <sheetView workbookViewId="0">
      <pane xSplit="1" topLeftCell="D1" activePane="topRight" state="frozen"/>
      <selection pane="topRight" activeCell="G2" sqref="G2"/>
    </sheetView>
  </sheetViews>
  <sheetFormatPr baseColWidth="10" defaultColWidth="14.5" defaultRowHeight="15.75" customHeight="1"/>
  <cols>
    <col min="1" max="1" width="44" customWidth="1"/>
    <col min="2" max="2" width="31.5" customWidth="1"/>
    <col min="3" max="4" width="27.5" customWidth="1"/>
    <col min="5" max="5" width="14.5" customWidth="1"/>
    <col min="6" max="6" width="22.1640625" customWidth="1"/>
    <col min="7" max="8" width="14.5" style="18"/>
  </cols>
  <sheetData>
    <row r="1" spans="1:12" s="42" customFormat="1" ht="15" customHeight="1">
      <c r="A1" s="44" t="s">
        <v>0</v>
      </c>
      <c r="B1" s="44" t="s">
        <v>1</v>
      </c>
      <c r="C1" s="44" t="s">
        <v>10</v>
      </c>
      <c r="D1" s="44" t="s">
        <v>11</v>
      </c>
      <c r="E1" s="44" t="s">
        <v>13</v>
      </c>
      <c r="F1" s="44" t="s">
        <v>18</v>
      </c>
      <c r="G1" s="67" t="s">
        <v>419</v>
      </c>
      <c r="H1" s="67" t="s">
        <v>418</v>
      </c>
      <c r="I1" s="67" t="s">
        <v>229</v>
      </c>
      <c r="J1" s="44"/>
      <c r="K1" s="44"/>
      <c r="L1" s="44"/>
    </row>
    <row r="2" spans="1:12" s="25" customFormat="1" ht="15" customHeight="1">
      <c r="A2" s="56" t="s">
        <v>383</v>
      </c>
      <c r="B2" s="43" t="s">
        <v>7</v>
      </c>
      <c r="C2" s="43" t="s">
        <v>20</v>
      </c>
      <c r="D2" s="43" t="s">
        <v>21</v>
      </c>
      <c r="E2" s="43">
        <v>0.2</v>
      </c>
      <c r="F2" s="43" t="s">
        <v>22</v>
      </c>
      <c r="G2" s="43">
        <v>1.0965111160000001E-2</v>
      </c>
      <c r="H2" s="43">
        <v>0.59858749</v>
      </c>
      <c r="I2" s="48" t="s">
        <v>211</v>
      </c>
      <c r="J2" s="43"/>
      <c r="K2" s="43"/>
      <c r="L2" s="43"/>
    </row>
    <row r="3" spans="1:12" s="25" customFormat="1" ht="15" customHeight="1">
      <c r="A3" s="56" t="s">
        <v>384</v>
      </c>
      <c r="B3" s="43" t="s">
        <v>7</v>
      </c>
      <c r="C3" s="43" t="s">
        <v>23</v>
      </c>
      <c r="D3" s="43" t="s">
        <v>21</v>
      </c>
      <c r="E3" s="43">
        <v>0.15</v>
      </c>
      <c r="F3" s="43" t="s">
        <v>22</v>
      </c>
      <c r="G3" s="43">
        <v>6.0876781879999999</v>
      </c>
      <c r="H3" s="43">
        <v>1.6992880319999999</v>
      </c>
      <c r="I3" s="43"/>
      <c r="J3" s="43"/>
      <c r="K3" s="43"/>
      <c r="L3" s="43"/>
    </row>
    <row r="4" spans="1:12" s="25" customFormat="1" ht="15" customHeight="1">
      <c r="A4" s="56" t="s">
        <v>385</v>
      </c>
      <c r="B4" s="43" t="s">
        <v>7</v>
      </c>
      <c r="C4" s="43" t="s">
        <v>20</v>
      </c>
      <c r="D4" s="43" t="s">
        <v>21</v>
      </c>
      <c r="E4" s="43">
        <v>0.35499999999999998</v>
      </c>
      <c r="F4" s="43" t="s">
        <v>25</v>
      </c>
      <c r="G4" s="43">
        <v>0.55357724809999997</v>
      </c>
      <c r="H4" s="43">
        <v>7.7135293679999997</v>
      </c>
      <c r="I4" s="43"/>
      <c r="J4" s="43"/>
      <c r="K4" s="43"/>
      <c r="L4" s="43"/>
    </row>
    <row r="5" spans="1:12" s="25" customFormat="1" ht="15" customHeight="1">
      <c r="A5" s="56" t="s">
        <v>386</v>
      </c>
      <c r="B5" s="43" t="s">
        <v>7</v>
      </c>
      <c r="C5" s="43" t="s">
        <v>23</v>
      </c>
      <c r="D5" s="43" t="s">
        <v>21</v>
      </c>
      <c r="E5" s="43">
        <v>0.2</v>
      </c>
      <c r="F5" s="43" t="s">
        <v>27</v>
      </c>
      <c r="G5" s="43">
        <v>0.12448988599999999</v>
      </c>
      <c r="H5" s="43">
        <v>0.5788737478</v>
      </c>
      <c r="I5" s="43"/>
      <c r="J5" s="43"/>
      <c r="K5" s="43"/>
      <c r="L5" s="43"/>
    </row>
    <row r="6" spans="1:12" s="25" customFormat="1" ht="15" customHeight="1">
      <c r="A6" s="56" t="s">
        <v>387</v>
      </c>
      <c r="B6" s="43" t="s">
        <v>7</v>
      </c>
      <c r="C6" s="43" t="s">
        <v>20</v>
      </c>
      <c r="D6" s="43" t="s">
        <v>21</v>
      </c>
      <c r="E6" s="43">
        <v>0.4</v>
      </c>
      <c r="F6" s="43" t="s">
        <v>22</v>
      </c>
      <c r="G6" s="43">
        <v>9.6616573459999994E-2</v>
      </c>
      <c r="H6" s="43">
        <v>0.24827105760000001</v>
      </c>
      <c r="I6" s="43"/>
      <c r="J6" s="43"/>
      <c r="K6" s="43"/>
      <c r="L6" s="43"/>
    </row>
    <row r="7" spans="1:12" s="25" customFormat="1" ht="15" customHeight="1">
      <c r="A7" s="56" t="s">
        <v>388</v>
      </c>
      <c r="B7" s="43" t="s">
        <v>7</v>
      </c>
      <c r="C7" s="43" t="s">
        <v>20</v>
      </c>
      <c r="D7" s="43" t="s">
        <v>21</v>
      </c>
      <c r="E7" s="43">
        <v>0.19</v>
      </c>
      <c r="F7" s="43" t="s">
        <v>22</v>
      </c>
      <c r="G7" s="43">
        <v>0.81408087569999998</v>
      </c>
      <c r="H7" s="43">
        <v>0.15443818379999999</v>
      </c>
      <c r="I7" s="43"/>
      <c r="J7" s="43"/>
      <c r="K7" s="43"/>
      <c r="L7" s="43"/>
    </row>
    <row r="8" spans="1:12" s="25" customFormat="1" ht="15" customHeight="1">
      <c r="A8" s="56" t="s">
        <v>389</v>
      </c>
      <c r="B8" s="43" t="s">
        <v>19</v>
      </c>
      <c r="C8" s="43" t="s">
        <v>23</v>
      </c>
      <c r="D8" s="43" t="s">
        <v>21</v>
      </c>
      <c r="E8" s="43">
        <v>0.14000000000000001</v>
      </c>
      <c r="F8" s="43" t="s">
        <v>29</v>
      </c>
      <c r="G8" s="43">
        <v>9.8115845589999999</v>
      </c>
      <c r="H8" s="43">
        <v>0.64987852219999998</v>
      </c>
      <c r="I8" s="43"/>
      <c r="J8" s="43"/>
      <c r="K8" s="43"/>
      <c r="L8" s="43"/>
    </row>
    <row r="9" spans="1:12" s="25" customFormat="1" ht="15" customHeight="1">
      <c r="A9" s="56" t="s">
        <v>390</v>
      </c>
      <c r="B9" s="43" t="s">
        <v>19</v>
      </c>
      <c r="C9" s="43" t="s">
        <v>23</v>
      </c>
      <c r="D9" s="43" t="s">
        <v>21</v>
      </c>
      <c r="E9" s="43">
        <v>0.10025000000000001</v>
      </c>
      <c r="F9" s="43" t="s">
        <v>30</v>
      </c>
      <c r="G9" s="43">
        <v>0.36357900050000003</v>
      </c>
      <c r="H9" s="43">
        <v>7.4425677900000001E-2</v>
      </c>
      <c r="I9" s="43"/>
      <c r="J9" s="43"/>
      <c r="K9" s="43"/>
      <c r="L9" s="43"/>
    </row>
    <row r="10" spans="1:12" s="25" customFormat="1" ht="15" customHeight="1">
      <c r="A10" s="56" t="s">
        <v>391</v>
      </c>
      <c r="B10" s="43" t="s">
        <v>19</v>
      </c>
      <c r="C10" s="43" t="s">
        <v>31</v>
      </c>
      <c r="D10" s="43" t="s">
        <v>33</v>
      </c>
      <c r="E10" s="43"/>
      <c r="F10" s="43"/>
      <c r="G10" s="43">
        <v>0.29796296300000003</v>
      </c>
      <c r="H10" s="43">
        <f>G10</f>
        <v>0.29796296300000003</v>
      </c>
      <c r="I10" s="43"/>
      <c r="J10" s="43"/>
      <c r="K10" s="43"/>
      <c r="L10" s="43"/>
    </row>
    <row r="11" spans="1:12" s="25" customFormat="1" ht="15" customHeight="1">
      <c r="A11" s="56" t="s">
        <v>392</v>
      </c>
      <c r="B11" s="43" t="s">
        <v>19</v>
      </c>
      <c r="C11" s="43" t="s">
        <v>20</v>
      </c>
      <c r="D11" s="43" t="s">
        <v>21</v>
      </c>
      <c r="E11" s="43">
        <v>0.14000000000000001</v>
      </c>
      <c r="F11" s="43" t="s">
        <v>43</v>
      </c>
      <c r="G11" s="43">
        <v>3.3115033839999999</v>
      </c>
      <c r="H11" s="43">
        <v>0.23502352679999999</v>
      </c>
      <c r="I11" s="43"/>
      <c r="J11" s="43"/>
      <c r="K11" s="43"/>
      <c r="L11" s="43"/>
    </row>
    <row r="12" spans="1:12" s="25" customFormat="1" ht="15" customHeight="1">
      <c r="A12" s="56" t="s">
        <v>393</v>
      </c>
      <c r="B12" s="43" t="s">
        <v>19</v>
      </c>
      <c r="C12" s="43" t="s">
        <v>23</v>
      </c>
      <c r="D12" s="43" t="s">
        <v>21</v>
      </c>
      <c r="E12" s="43">
        <v>0.14000000000000001</v>
      </c>
      <c r="F12" s="43" t="s">
        <v>29</v>
      </c>
      <c r="G12" s="43">
        <v>0.88296821000000003</v>
      </c>
      <c r="H12" s="43">
        <v>0.3744398739</v>
      </c>
      <c r="I12" s="43"/>
      <c r="J12" s="43"/>
      <c r="K12" s="43"/>
      <c r="L12" s="43"/>
    </row>
    <row r="13" spans="1:12" s="25" customFormat="1" ht="15" customHeight="1">
      <c r="A13" s="43" t="s">
        <v>24</v>
      </c>
      <c r="B13" s="43" t="s">
        <v>24</v>
      </c>
      <c r="C13" s="48" t="s">
        <v>49</v>
      </c>
      <c r="D13" s="48" t="s">
        <v>50</v>
      </c>
      <c r="E13" s="43"/>
      <c r="F13" s="43"/>
      <c r="G13" s="43">
        <v>1.358E-2</v>
      </c>
      <c r="H13" s="43">
        <v>0.153</v>
      </c>
      <c r="I13" s="43"/>
      <c r="J13" s="43"/>
      <c r="K13" s="43"/>
      <c r="L13" s="43"/>
    </row>
    <row r="14" spans="1:12" s="25" customFormat="1" ht="15" customHeight="1">
      <c r="A14" s="68" t="s">
        <v>338</v>
      </c>
      <c r="B14" s="51" t="s">
        <v>234</v>
      </c>
      <c r="C14" s="48" t="s">
        <v>20</v>
      </c>
      <c r="D14" s="43" t="s">
        <v>51</v>
      </c>
      <c r="E14" s="43">
        <v>9.5000000000000001E-2</v>
      </c>
      <c r="F14" s="48" t="s">
        <v>52</v>
      </c>
      <c r="G14" s="48">
        <v>0.46129999999999999</v>
      </c>
      <c r="H14" s="43">
        <v>1.2008791780000001</v>
      </c>
      <c r="I14" s="43"/>
      <c r="J14" s="43"/>
      <c r="K14" s="43"/>
      <c r="L14" s="43"/>
    </row>
    <row r="15" spans="1:12" s="25" customFormat="1" ht="15" customHeight="1">
      <c r="A15" s="68" t="s">
        <v>339</v>
      </c>
      <c r="B15" s="51" t="s">
        <v>235</v>
      </c>
      <c r="C15" s="43" t="s">
        <v>20</v>
      </c>
      <c r="D15" s="43" t="s">
        <v>53</v>
      </c>
      <c r="E15" s="48">
        <v>0.19</v>
      </c>
      <c r="F15" s="48" t="s">
        <v>22</v>
      </c>
      <c r="G15" s="48">
        <v>0.64339999999999997</v>
      </c>
      <c r="H15" s="43">
        <v>1.0223701110000001</v>
      </c>
      <c r="I15" s="43"/>
      <c r="J15" s="43"/>
      <c r="K15" s="43"/>
      <c r="L15" s="43"/>
    </row>
    <row r="16" spans="1:12" s="25" customFormat="1" ht="15" customHeight="1">
      <c r="A16" s="56" t="s">
        <v>394</v>
      </c>
      <c r="B16" s="43" t="s">
        <v>26</v>
      </c>
      <c r="C16" s="43" t="s">
        <v>20</v>
      </c>
      <c r="D16" s="43" t="s">
        <v>21</v>
      </c>
      <c r="E16" s="43">
        <v>0.2</v>
      </c>
      <c r="F16" s="43" t="s">
        <v>22</v>
      </c>
      <c r="G16" s="43">
        <v>2.408363619E-2</v>
      </c>
      <c r="H16" s="43">
        <v>7.3694585650000005E-2</v>
      </c>
      <c r="I16" s="43"/>
      <c r="J16" s="43"/>
      <c r="K16" s="43"/>
      <c r="L16" s="43"/>
    </row>
    <row r="17" spans="1:12" s="25" customFormat="1" ht="15" customHeight="1">
      <c r="A17" s="56" t="s">
        <v>395</v>
      </c>
      <c r="B17" s="43" t="s">
        <v>26</v>
      </c>
      <c r="C17" s="43" t="s">
        <v>23</v>
      </c>
      <c r="D17" s="43" t="s">
        <v>21</v>
      </c>
      <c r="E17" s="43">
        <v>0.28999999999999998</v>
      </c>
      <c r="F17" s="43" t="s">
        <v>22</v>
      </c>
      <c r="G17" s="43">
        <v>0.24241847590000001</v>
      </c>
      <c r="H17" s="43">
        <v>2.1569375040000002E-2</v>
      </c>
      <c r="I17" s="43"/>
      <c r="J17" s="43"/>
      <c r="K17" s="43"/>
      <c r="L17" s="43"/>
    </row>
    <row r="18" spans="1:12" s="25" customFormat="1" ht="15" customHeight="1">
      <c r="A18" s="56" t="s">
        <v>396</v>
      </c>
      <c r="B18" s="43" t="s">
        <v>26</v>
      </c>
      <c r="C18" s="43" t="s">
        <v>23</v>
      </c>
      <c r="D18" s="43" t="s">
        <v>21</v>
      </c>
      <c r="E18" s="43">
        <v>0.15</v>
      </c>
      <c r="F18" s="43" t="s">
        <v>54</v>
      </c>
      <c r="G18" s="43">
        <v>0.55321888529999996</v>
      </c>
      <c r="H18" s="43">
        <v>3.5298021959999999</v>
      </c>
      <c r="I18" s="43"/>
      <c r="J18" s="43"/>
      <c r="K18" s="43"/>
      <c r="L18" s="43"/>
    </row>
    <row r="19" spans="1:12" s="25" customFormat="1" ht="15" customHeight="1">
      <c r="A19" s="56" t="s">
        <v>397</v>
      </c>
      <c r="B19" s="43" t="s">
        <v>26</v>
      </c>
      <c r="C19" s="43" t="s">
        <v>20</v>
      </c>
      <c r="D19" s="43" t="s">
        <v>21</v>
      </c>
      <c r="E19" s="43">
        <v>0.4</v>
      </c>
      <c r="F19" s="43" t="s">
        <v>22</v>
      </c>
      <c r="G19" s="43">
        <v>9.7695707569999998E-2</v>
      </c>
      <c r="H19" s="43">
        <v>7.4414455929999998E-2</v>
      </c>
      <c r="I19" s="43"/>
      <c r="J19" s="43"/>
      <c r="K19" s="43"/>
      <c r="L19" s="43"/>
    </row>
    <row r="20" spans="1:12" s="25" customFormat="1" ht="15" customHeight="1">
      <c r="A20" s="56" t="s">
        <v>398</v>
      </c>
      <c r="B20" s="43" t="s">
        <v>26</v>
      </c>
      <c r="C20" s="43" t="s">
        <v>20</v>
      </c>
      <c r="D20" s="43" t="s">
        <v>21</v>
      </c>
      <c r="E20" s="43">
        <v>0.21</v>
      </c>
      <c r="F20" s="43" t="s">
        <v>22</v>
      </c>
      <c r="G20" s="43">
        <v>0.12324281970000001</v>
      </c>
      <c r="H20" s="43">
        <v>0.1054728825</v>
      </c>
      <c r="I20" s="43"/>
      <c r="J20" s="43"/>
      <c r="K20" s="43"/>
      <c r="L20" s="43"/>
    </row>
    <row r="21" spans="1:12" s="25" customFormat="1" ht="16">
      <c r="A21" s="56" t="s">
        <v>399</v>
      </c>
      <c r="B21" s="43" t="s">
        <v>28</v>
      </c>
      <c r="C21" s="43" t="s">
        <v>20</v>
      </c>
      <c r="D21" s="43" t="s">
        <v>21</v>
      </c>
      <c r="E21" s="43">
        <v>0.37</v>
      </c>
      <c r="F21" s="43" t="s">
        <v>22</v>
      </c>
      <c r="G21" s="43">
        <v>0.17532000210000001</v>
      </c>
      <c r="H21" s="43">
        <v>1.674337937</v>
      </c>
      <c r="I21" s="43"/>
      <c r="J21" s="43"/>
      <c r="K21" s="43"/>
      <c r="L21" s="43"/>
    </row>
    <row r="22" spans="1:12" s="25" customFormat="1" ht="16">
      <c r="A22" s="56" t="s">
        <v>400</v>
      </c>
      <c r="B22" s="43" t="s">
        <v>28</v>
      </c>
      <c r="C22" s="43" t="s">
        <v>20</v>
      </c>
      <c r="D22" s="43" t="s">
        <v>21</v>
      </c>
      <c r="E22" s="43">
        <v>0.02</v>
      </c>
      <c r="F22" s="43" t="s">
        <v>22</v>
      </c>
      <c r="G22" s="43">
        <v>7.3929999999999998</v>
      </c>
      <c r="H22" s="43">
        <v>9.4428922560000004</v>
      </c>
      <c r="I22" s="43"/>
      <c r="J22" s="43"/>
      <c r="K22" s="43"/>
      <c r="L22" s="43"/>
    </row>
    <row r="23" spans="1:12" s="25" customFormat="1" ht="16">
      <c r="A23" s="56" t="s">
        <v>401</v>
      </c>
      <c r="B23" s="43" t="s">
        <v>28</v>
      </c>
      <c r="C23" s="43" t="s">
        <v>56</v>
      </c>
      <c r="D23" s="43" t="s">
        <v>57</v>
      </c>
      <c r="E23" s="43" t="s">
        <v>39</v>
      </c>
      <c r="F23" s="43"/>
      <c r="G23" s="43">
        <v>0.7333976874</v>
      </c>
      <c r="H23" s="43">
        <v>1.1343619229999999</v>
      </c>
      <c r="I23" s="43"/>
      <c r="J23" s="43"/>
      <c r="K23" s="43"/>
      <c r="L23" s="43"/>
    </row>
    <row r="24" spans="1:12" s="25" customFormat="1" ht="16">
      <c r="A24" s="56" t="s">
        <v>402</v>
      </c>
      <c r="B24" s="43" t="s">
        <v>28</v>
      </c>
      <c r="C24" s="43" t="s">
        <v>20</v>
      </c>
      <c r="D24" s="43" t="s">
        <v>21</v>
      </c>
      <c r="E24" s="43">
        <v>0.2</v>
      </c>
      <c r="F24" s="43" t="s">
        <v>58</v>
      </c>
      <c r="G24" s="43">
        <v>1.8929650669999999E-2</v>
      </c>
      <c r="H24" s="43">
        <v>4.609055687E-2</v>
      </c>
      <c r="I24" s="43"/>
      <c r="J24" s="43"/>
      <c r="K24" s="43"/>
      <c r="L24" s="43"/>
    </row>
    <row r="25" spans="1:12" s="25" customFormat="1" ht="16">
      <c r="A25" s="56" t="s">
        <v>403</v>
      </c>
      <c r="B25" s="43" t="s">
        <v>28</v>
      </c>
      <c r="C25" s="43" t="s">
        <v>20</v>
      </c>
      <c r="D25" s="43" t="s">
        <v>21</v>
      </c>
      <c r="E25" s="43">
        <v>0.02</v>
      </c>
      <c r="F25" s="43" t="s">
        <v>59</v>
      </c>
      <c r="G25" s="43">
        <v>0.74338547470000005</v>
      </c>
      <c r="H25" s="43">
        <v>2.266309991</v>
      </c>
      <c r="I25" s="43"/>
      <c r="J25" s="43"/>
      <c r="K25" s="43"/>
      <c r="L25" s="43"/>
    </row>
    <row r="26" spans="1:12" s="25" customFormat="1" ht="16">
      <c r="A26" s="56" t="s">
        <v>404</v>
      </c>
      <c r="B26" s="43" t="s">
        <v>28</v>
      </c>
      <c r="C26" s="43" t="s">
        <v>20</v>
      </c>
      <c r="D26" s="43" t="s">
        <v>21</v>
      </c>
      <c r="E26" s="43">
        <v>0.02</v>
      </c>
      <c r="F26" s="43" t="s">
        <v>59</v>
      </c>
      <c r="G26" s="43">
        <v>1.278500448</v>
      </c>
      <c r="H26" s="43">
        <v>0.26836478409999998</v>
      </c>
      <c r="I26" s="43"/>
      <c r="J26" s="43"/>
      <c r="K26" s="43"/>
      <c r="L26" s="43"/>
    </row>
    <row r="27" spans="1:12" s="25" customFormat="1" ht="16">
      <c r="A27" s="56" t="s">
        <v>405</v>
      </c>
      <c r="B27" s="43" t="s">
        <v>28</v>
      </c>
      <c r="C27" s="43" t="s">
        <v>20</v>
      </c>
      <c r="D27" s="43" t="s">
        <v>21</v>
      </c>
      <c r="E27" s="43">
        <v>0.05</v>
      </c>
      <c r="F27" s="43" t="s">
        <v>22</v>
      </c>
      <c r="G27" s="43">
        <v>0.19421120159999999</v>
      </c>
      <c r="H27" s="43">
        <v>5.1256885680000003E-2</v>
      </c>
      <c r="I27" s="43"/>
      <c r="J27" s="43"/>
      <c r="K27" s="43"/>
      <c r="L27" s="43"/>
    </row>
    <row r="28" spans="1:12" s="25" customFormat="1" ht="16">
      <c r="A28" s="56" t="s">
        <v>406</v>
      </c>
      <c r="B28" s="43" t="s">
        <v>28</v>
      </c>
      <c r="C28" s="43" t="s">
        <v>20</v>
      </c>
      <c r="D28" s="43" t="s">
        <v>21</v>
      </c>
      <c r="E28" s="43">
        <v>0.2</v>
      </c>
      <c r="F28" s="43" t="s">
        <v>22</v>
      </c>
      <c r="G28" s="43">
        <v>0.96189999999999998</v>
      </c>
      <c r="H28" s="43">
        <v>2.7298455110000002</v>
      </c>
      <c r="I28" s="43"/>
      <c r="J28" s="43"/>
      <c r="K28" s="43"/>
      <c r="L28" s="43"/>
    </row>
    <row r="29" spans="1:12" s="25" customFormat="1" ht="16">
      <c r="A29" s="56" t="s">
        <v>407</v>
      </c>
      <c r="B29" s="43" t="s">
        <v>34</v>
      </c>
      <c r="C29" s="43" t="s">
        <v>39</v>
      </c>
      <c r="D29" s="43" t="s">
        <v>69</v>
      </c>
      <c r="E29" s="43"/>
      <c r="F29" s="43"/>
      <c r="G29" s="43">
        <v>4.423395737E-2</v>
      </c>
      <c r="H29" s="43">
        <v>4.423395737E-2</v>
      </c>
      <c r="I29" s="43"/>
      <c r="J29" s="43"/>
      <c r="K29" s="43"/>
      <c r="L29" s="43"/>
    </row>
    <row r="30" spans="1:12" s="25" customFormat="1" ht="16">
      <c r="A30" s="56" t="s">
        <v>408</v>
      </c>
      <c r="B30" s="43" t="s">
        <v>34</v>
      </c>
      <c r="C30" s="43" t="s">
        <v>72</v>
      </c>
      <c r="D30" s="43" t="s">
        <v>74</v>
      </c>
      <c r="E30" s="43"/>
      <c r="F30" s="43"/>
      <c r="G30" s="43">
        <v>4.423395737E-2</v>
      </c>
      <c r="H30" s="43">
        <v>4.423395737E-2</v>
      </c>
      <c r="I30" s="43"/>
      <c r="J30" s="43"/>
      <c r="K30" s="43"/>
      <c r="L30" s="43"/>
    </row>
    <row r="31" spans="1:12" s="25" customFormat="1" ht="16">
      <c r="A31" s="56" t="s">
        <v>409</v>
      </c>
      <c r="B31" s="43" t="s">
        <v>34</v>
      </c>
      <c r="C31" s="43" t="s">
        <v>75</v>
      </c>
      <c r="D31" s="43" t="s">
        <v>76</v>
      </c>
      <c r="E31" s="43"/>
      <c r="F31" s="43"/>
      <c r="G31" s="43">
        <v>0.71</v>
      </c>
      <c r="H31" s="43">
        <v>0.71</v>
      </c>
      <c r="I31" s="43"/>
      <c r="J31" s="43"/>
      <c r="K31" s="43"/>
      <c r="L31" s="43"/>
    </row>
    <row r="32" spans="1:12" s="25" customFormat="1" ht="16">
      <c r="A32" s="56" t="s">
        <v>355</v>
      </c>
      <c r="B32" s="43" t="s">
        <v>34</v>
      </c>
      <c r="C32" s="43" t="s">
        <v>78</v>
      </c>
      <c r="D32" s="48" t="s">
        <v>79</v>
      </c>
      <c r="E32" s="43"/>
      <c r="F32" s="43"/>
      <c r="G32" s="48">
        <v>25.96</v>
      </c>
      <c r="H32" s="43">
        <f>G32</f>
        <v>25.96</v>
      </c>
      <c r="I32" s="43"/>
      <c r="J32" s="43"/>
      <c r="K32" s="43"/>
      <c r="L32" s="43"/>
    </row>
    <row r="33" spans="1:12" s="25" customFormat="1" ht="16">
      <c r="A33" s="43" t="s">
        <v>36</v>
      </c>
      <c r="B33" s="43" t="s">
        <v>36</v>
      </c>
      <c r="C33" s="43" t="s">
        <v>78</v>
      </c>
      <c r="D33" s="43" t="s">
        <v>80</v>
      </c>
      <c r="E33" s="43"/>
      <c r="F33" s="43"/>
      <c r="G33" s="43">
        <v>70.125</v>
      </c>
      <c r="H33" s="43">
        <f>G33</f>
        <v>70.125</v>
      </c>
      <c r="I33" s="43"/>
      <c r="J33" s="43"/>
      <c r="K33" s="43"/>
      <c r="L33" s="43"/>
    </row>
    <row r="34" spans="1:12" s="25" customFormat="1" ht="16">
      <c r="A34" s="43" t="s">
        <v>38</v>
      </c>
      <c r="B34" s="43" t="s">
        <v>38</v>
      </c>
      <c r="C34" s="43" t="s">
        <v>81</v>
      </c>
      <c r="D34" s="48" t="s">
        <v>82</v>
      </c>
      <c r="E34" s="43"/>
      <c r="F34" s="43"/>
      <c r="G34" s="43">
        <v>30.795000000000002</v>
      </c>
      <c r="H34" s="43">
        <f>G34</f>
        <v>30.795000000000002</v>
      </c>
      <c r="I34" s="43"/>
      <c r="J34" s="43"/>
      <c r="K34" s="43"/>
      <c r="L34" s="43"/>
    </row>
    <row r="35" spans="1:12" s="25" customFormat="1" ht="16">
      <c r="A35" s="43" t="s">
        <v>40</v>
      </c>
      <c r="B35" s="43" t="s">
        <v>40</v>
      </c>
      <c r="C35" s="43" t="s">
        <v>83</v>
      </c>
      <c r="D35" s="43" t="s">
        <v>84</v>
      </c>
      <c r="E35" s="43"/>
      <c r="F35" s="43"/>
      <c r="G35" s="43">
        <v>7.1247999999999996</v>
      </c>
      <c r="H35" s="43">
        <v>8.3890999999999991</v>
      </c>
      <c r="I35" s="43"/>
      <c r="J35" s="43"/>
      <c r="K35" s="43"/>
      <c r="L35" s="43"/>
    </row>
    <row r="36" spans="1:12" s="25" customFormat="1" ht="16">
      <c r="A36" s="58" t="s">
        <v>356</v>
      </c>
      <c r="B36" s="43" t="s">
        <v>42</v>
      </c>
      <c r="C36" s="43" t="s">
        <v>83</v>
      </c>
      <c r="D36" s="52" t="s">
        <v>230</v>
      </c>
      <c r="E36" s="43"/>
      <c r="F36" s="43"/>
      <c r="G36" s="43">
        <v>42.356999999999999</v>
      </c>
      <c r="H36" s="48">
        <v>8.7365999999999993</v>
      </c>
      <c r="I36" s="43"/>
      <c r="J36" s="43"/>
      <c r="K36" s="43"/>
      <c r="L36" s="43"/>
    </row>
    <row r="37" spans="1:12" s="25" customFormat="1" ht="16">
      <c r="A37" s="43" t="s">
        <v>45</v>
      </c>
      <c r="B37" s="43" t="s">
        <v>45</v>
      </c>
      <c r="C37" s="43" t="s">
        <v>83</v>
      </c>
      <c r="D37" s="43" t="s">
        <v>85</v>
      </c>
      <c r="E37" s="43"/>
      <c r="F37" s="43"/>
      <c r="G37" s="43">
        <v>22.981999999999999</v>
      </c>
      <c r="H37" s="43">
        <v>18.880800000000001</v>
      </c>
      <c r="I37" s="43"/>
      <c r="J37" s="43"/>
      <c r="K37" s="43"/>
      <c r="L37" s="43"/>
    </row>
    <row r="38" spans="1:12" s="25" customFormat="1" ht="16">
      <c r="A38" s="43" t="s">
        <v>46</v>
      </c>
      <c r="B38" s="43" t="s">
        <v>46</v>
      </c>
      <c r="C38" s="43" t="s">
        <v>212</v>
      </c>
      <c r="D38" s="43" t="s">
        <v>86</v>
      </c>
      <c r="E38" s="43"/>
      <c r="F38" s="43"/>
      <c r="G38" s="43">
        <v>3.8660000000000001</v>
      </c>
      <c r="H38" s="43">
        <v>4.5219289614157745</v>
      </c>
      <c r="I38" s="43" t="s">
        <v>232</v>
      </c>
      <c r="J38" s="43"/>
      <c r="K38" s="43"/>
      <c r="L38" s="43"/>
    </row>
    <row r="39" spans="1:12" s="25" customFormat="1" ht="16">
      <c r="A39" s="43" t="s">
        <v>47</v>
      </c>
      <c r="B39" s="43" t="s">
        <v>47</v>
      </c>
      <c r="C39" s="43" t="s">
        <v>213</v>
      </c>
      <c r="D39" s="43" t="s">
        <v>87</v>
      </c>
      <c r="E39" s="43"/>
      <c r="F39" s="43"/>
      <c r="G39" s="43">
        <v>4.2599999999999999E-2</v>
      </c>
      <c r="H39" s="43">
        <v>0.04</v>
      </c>
      <c r="I39" s="43"/>
      <c r="J39" s="43"/>
      <c r="K39" s="43"/>
      <c r="L39" s="43"/>
    </row>
    <row r="40" spans="1:12" s="5" customFormat="1" ht="13">
      <c r="A40" s="10"/>
      <c r="B40" s="10"/>
      <c r="C40" s="10"/>
      <c r="D40" s="10"/>
      <c r="E40" s="10"/>
      <c r="F40" s="10"/>
      <c r="G40" s="16"/>
      <c r="H40" s="17"/>
      <c r="I40" s="10"/>
      <c r="J40" s="10"/>
      <c r="K40" s="10"/>
      <c r="L40" s="10"/>
    </row>
    <row r="41" spans="1:12" ht="14">
      <c r="A41" s="20"/>
      <c r="B41" s="1"/>
      <c r="C41" s="1"/>
      <c r="D41" s="1"/>
      <c r="E41" s="1"/>
      <c r="F41" s="1"/>
      <c r="G41" s="19"/>
      <c r="J41" s="1"/>
      <c r="K41" s="1"/>
      <c r="L41" s="1"/>
    </row>
    <row r="42" spans="1:12" ht="14">
      <c r="B42" s="4"/>
      <c r="C42" s="1"/>
      <c r="D42" s="1"/>
      <c r="E42" s="1"/>
      <c r="F42" s="1"/>
      <c r="G42" s="19"/>
      <c r="J42" s="1"/>
      <c r="K42" s="1"/>
      <c r="L42" s="1"/>
    </row>
    <row r="43" spans="1:12" ht="14">
      <c r="B43" s="4"/>
      <c r="C43" s="1"/>
      <c r="D43" s="1"/>
      <c r="E43" s="1"/>
      <c r="F43" s="1"/>
      <c r="G43" s="19"/>
      <c r="J43" s="1"/>
      <c r="K43" s="1"/>
      <c r="L43" s="1"/>
    </row>
    <row r="44" spans="1:12" ht="14">
      <c r="A44" s="15"/>
      <c r="B44" s="4"/>
      <c r="C44" s="1"/>
      <c r="D44" s="1"/>
      <c r="E44" s="1"/>
      <c r="F44" s="1"/>
      <c r="G44" s="19"/>
      <c r="J44" s="1"/>
      <c r="K44" s="1"/>
      <c r="L44" s="1"/>
    </row>
    <row r="45" spans="1:12" ht="14">
      <c r="A45" s="15"/>
      <c r="B45" s="4"/>
      <c r="C45" s="1"/>
      <c r="D45" s="1"/>
      <c r="E45" s="1"/>
      <c r="F45" s="1"/>
      <c r="G45" s="19"/>
      <c r="J45" s="1"/>
      <c r="K45" s="1"/>
      <c r="L45" s="1"/>
    </row>
    <row r="46" spans="1:12" ht="14">
      <c r="B46" s="4"/>
      <c r="C46" s="1"/>
      <c r="D46" s="1"/>
      <c r="E46" s="1"/>
      <c r="F46" s="1"/>
      <c r="G46" s="19"/>
      <c r="J46" s="1"/>
      <c r="K46" s="1"/>
      <c r="L46" s="1"/>
    </row>
    <row r="47" spans="1:12" ht="14">
      <c r="A47" s="15"/>
      <c r="B47" s="4"/>
      <c r="C47" s="1"/>
      <c r="D47" s="1"/>
      <c r="E47" s="1"/>
      <c r="F47" s="1"/>
      <c r="G47" s="19"/>
      <c r="J47" s="1"/>
      <c r="K47" s="1"/>
      <c r="L47" s="1"/>
    </row>
    <row r="48" spans="1:12" ht="14">
      <c r="B48" s="4"/>
      <c r="C48" s="1"/>
      <c r="D48" s="1"/>
      <c r="E48" s="1"/>
      <c r="F48" s="1"/>
      <c r="G48" s="19"/>
      <c r="J48" s="1"/>
      <c r="K48" s="1"/>
      <c r="L48" s="1"/>
    </row>
    <row r="49" spans="1:12" ht="14">
      <c r="B49" s="4"/>
      <c r="C49" s="1"/>
      <c r="D49" s="1"/>
      <c r="E49" s="1"/>
      <c r="F49" s="1"/>
      <c r="G49" s="19"/>
      <c r="J49" s="1"/>
      <c r="K49" s="1"/>
      <c r="L49" s="1"/>
    </row>
    <row r="50" spans="1:12" ht="14">
      <c r="A50" s="15"/>
      <c r="B50" s="4"/>
      <c r="C50" s="1"/>
      <c r="D50" s="1"/>
      <c r="E50" s="1"/>
      <c r="F50" s="1"/>
      <c r="G50" s="19"/>
      <c r="J50" s="1"/>
      <c r="K50" s="1"/>
      <c r="L50" s="1"/>
    </row>
    <row r="51" spans="1:12" ht="14">
      <c r="B51" s="4"/>
      <c r="C51" s="1"/>
      <c r="D51" s="1"/>
      <c r="E51" s="1"/>
      <c r="F51" s="1"/>
      <c r="G51" s="19"/>
      <c r="J51" s="1"/>
      <c r="K51" s="1"/>
      <c r="L51" s="1"/>
    </row>
    <row r="52" spans="1:12" ht="14">
      <c r="B52" s="4"/>
      <c r="C52" s="1"/>
      <c r="D52" s="1"/>
      <c r="E52" s="1"/>
      <c r="F52" s="1"/>
      <c r="G52" s="19"/>
      <c r="J52" s="1"/>
      <c r="K52" s="1"/>
      <c r="L52" s="1"/>
    </row>
    <row r="53" spans="1:12" ht="14">
      <c r="A53" s="14"/>
      <c r="B53" s="1"/>
      <c r="C53" s="1"/>
      <c r="D53" s="1"/>
      <c r="E53" s="1"/>
      <c r="F53" s="1"/>
      <c r="G53" s="19"/>
      <c r="J53" s="1"/>
      <c r="K53" s="1"/>
      <c r="L53" s="1"/>
    </row>
    <row r="54" spans="1:12" ht="14">
      <c r="A54" s="1"/>
      <c r="B54" s="1"/>
      <c r="C54" s="1"/>
      <c r="D54" s="1"/>
      <c r="E54" s="1"/>
      <c r="F54" s="1"/>
      <c r="G54" s="19"/>
      <c r="J54" s="1"/>
      <c r="K54" s="1"/>
      <c r="L54" s="1"/>
    </row>
    <row r="55" spans="1:12" ht="14">
      <c r="A55" s="1"/>
      <c r="B55" s="1"/>
      <c r="C55" s="1"/>
      <c r="D55" s="1"/>
      <c r="E55" s="1"/>
      <c r="F55" s="1"/>
      <c r="G55" s="19"/>
      <c r="J55" s="1"/>
      <c r="K55" s="1"/>
      <c r="L55" s="1"/>
    </row>
    <row r="56" spans="1:12" ht="14">
      <c r="A56" s="1"/>
      <c r="B56" s="1"/>
      <c r="C56" s="1"/>
      <c r="D56" s="1"/>
      <c r="E56" s="1"/>
      <c r="F56" s="1"/>
      <c r="G56" s="19"/>
      <c r="J56" s="1"/>
      <c r="K56" s="1"/>
      <c r="L56" s="1"/>
    </row>
    <row r="57" spans="1:12" ht="14">
      <c r="A57" s="1"/>
      <c r="B57" s="1"/>
      <c r="C57" s="1"/>
      <c r="D57" s="1"/>
      <c r="E57" s="1"/>
      <c r="F57" s="1"/>
      <c r="G57" s="19"/>
      <c r="J57" s="1"/>
      <c r="K57" s="1"/>
      <c r="L57" s="1"/>
    </row>
    <row r="58" spans="1:12" ht="14">
      <c r="A58" s="1"/>
      <c r="B58" s="1"/>
      <c r="C58" s="1"/>
      <c r="D58" s="1"/>
      <c r="E58" s="1"/>
      <c r="F58" s="1"/>
      <c r="G58" s="19"/>
      <c r="J58" s="1"/>
      <c r="K58" s="1"/>
      <c r="L58" s="1"/>
    </row>
    <row r="59" spans="1:12" ht="14">
      <c r="A59" s="1"/>
      <c r="B59" s="1"/>
      <c r="C59" s="1"/>
      <c r="D59" s="1"/>
      <c r="E59" s="1"/>
      <c r="F59" s="1"/>
      <c r="G59" s="19"/>
    </row>
    <row r="60" spans="1:12" ht="14">
      <c r="A60" s="1"/>
      <c r="B60" s="1"/>
      <c r="C60" s="1"/>
      <c r="D60" s="1"/>
      <c r="E60" s="1"/>
      <c r="F60" s="1"/>
      <c r="G60" s="19"/>
    </row>
    <row r="61" spans="1:12" ht="14">
      <c r="A61" s="1"/>
      <c r="B61" s="1"/>
      <c r="C61" s="1"/>
      <c r="D61" s="1"/>
      <c r="E61" s="1"/>
      <c r="F61" s="1"/>
      <c r="G61" s="19"/>
    </row>
    <row r="62" spans="1:12" ht="14">
      <c r="A62" s="1"/>
      <c r="B62" s="1"/>
      <c r="C62" s="1"/>
      <c r="D62" s="1"/>
      <c r="E62" s="1"/>
      <c r="F62" s="1"/>
      <c r="G62" s="19"/>
    </row>
    <row r="63" spans="1:12" ht="14">
      <c r="A63" s="1"/>
      <c r="B63" s="1"/>
      <c r="C63" s="1"/>
      <c r="D63" s="1"/>
      <c r="E63" s="1"/>
      <c r="F63" s="1"/>
      <c r="G63" s="19"/>
    </row>
  </sheetData>
  <pageMargins left="0.75" right="0.75" top="1" bottom="1" header="0" footer="0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4"/>
  <sheetViews>
    <sheetView workbookViewId="0">
      <selection activeCell="D14" sqref="D14"/>
    </sheetView>
  </sheetViews>
  <sheetFormatPr baseColWidth="10" defaultColWidth="14.5" defaultRowHeight="15.75" customHeight="1"/>
  <cols>
    <col min="1" max="1" width="48.1640625" customWidth="1"/>
    <col min="2" max="3" width="14.5" customWidth="1"/>
    <col min="4" max="4" width="15.6640625" customWidth="1"/>
    <col min="5" max="6" width="14.5" customWidth="1"/>
  </cols>
  <sheetData>
    <row r="1" spans="1:6" s="42" customFormat="1" ht="15" customHeight="1">
      <c r="A1" s="44" t="s">
        <v>0</v>
      </c>
      <c r="B1" s="44" t="s">
        <v>1</v>
      </c>
      <c r="C1" s="67"/>
      <c r="D1" s="44" t="s">
        <v>414</v>
      </c>
      <c r="E1" s="44" t="s">
        <v>5</v>
      </c>
      <c r="F1" s="67"/>
    </row>
    <row r="2" spans="1:6" s="25" customFormat="1" ht="15" customHeight="1">
      <c r="A2" s="56" t="s">
        <v>383</v>
      </c>
      <c r="B2" s="43" t="s">
        <v>7</v>
      </c>
      <c r="C2" s="48"/>
      <c r="D2" s="43">
        <v>4.8</v>
      </c>
      <c r="E2" s="43" t="s">
        <v>219</v>
      </c>
      <c r="F2" s="48"/>
    </row>
    <row r="3" spans="1:6" s="25" customFormat="1" ht="15" customHeight="1">
      <c r="A3" s="56" t="s">
        <v>384</v>
      </c>
      <c r="B3" s="43" t="s">
        <v>7</v>
      </c>
      <c r="C3" s="48"/>
      <c r="D3" s="43">
        <v>4.5999999999999996</v>
      </c>
      <c r="E3" s="43" t="s">
        <v>219</v>
      </c>
      <c r="F3" s="48"/>
    </row>
    <row r="4" spans="1:6" s="25" customFormat="1" ht="15" customHeight="1">
      <c r="A4" s="56" t="s">
        <v>385</v>
      </c>
      <c r="B4" s="43" t="s">
        <v>7</v>
      </c>
      <c r="C4" s="48"/>
      <c r="D4" s="43">
        <v>4.9000000000000004</v>
      </c>
      <c r="E4" s="43" t="s">
        <v>219</v>
      </c>
      <c r="F4" s="48"/>
    </row>
    <row r="5" spans="1:6" s="25" customFormat="1" ht="15" customHeight="1">
      <c r="A5" s="56" t="s">
        <v>386</v>
      </c>
      <c r="B5" s="43" t="s">
        <v>7</v>
      </c>
      <c r="C5" s="48"/>
      <c r="D5" s="43">
        <v>5.3</v>
      </c>
      <c r="E5" s="43" t="s">
        <v>219</v>
      </c>
      <c r="F5" s="48"/>
    </row>
    <row r="6" spans="1:6" s="25" customFormat="1" ht="15" customHeight="1">
      <c r="A6" s="56" t="s">
        <v>387</v>
      </c>
      <c r="B6" s="43" t="s">
        <v>7</v>
      </c>
      <c r="C6" s="48"/>
      <c r="D6" s="43">
        <v>2.9</v>
      </c>
      <c r="E6" s="43" t="s">
        <v>219</v>
      </c>
      <c r="F6" s="48"/>
    </row>
    <row r="7" spans="1:6" s="25" customFormat="1" ht="15" customHeight="1">
      <c r="A7" s="56" t="s">
        <v>388</v>
      </c>
      <c r="B7" s="43" t="s">
        <v>7</v>
      </c>
      <c r="C7" s="48"/>
      <c r="D7" s="43">
        <v>3.8</v>
      </c>
      <c r="E7" s="43" t="s">
        <v>219</v>
      </c>
      <c r="F7" s="48"/>
    </row>
    <row r="8" spans="1:6" s="25" customFormat="1" ht="15" customHeight="1">
      <c r="A8" s="56" t="s">
        <v>389</v>
      </c>
      <c r="B8" s="43" t="s">
        <v>19</v>
      </c>
      <c r="C8" s="48"/>
      <c r="D8" s="43">
        <v>8.2246879509999999</v>
      </c>
      <c r="E8" s="43" t="s">
        <v>217</v>
      </c>
      <c r="F8" s="48"/>
    </row>
    <row r="9" spans="1:6" s="25" customFormat="1" ht="15" customHeight="1">
      <c r="A9" s="56" t="s">
        <v>390</v>
      </c>
      <c r="B9" s="43" t="s">
        <v>19</v>
      </c>
      <c r="C9" s="48"/>
      <c r="D9" s="43">
        <v>11.456134520000001</v>
      </c>
      <c r="E9" s="43" t="s">
        <v>217</v>
      </c>
      <c r="F9" s="48"/>
    </row>
    <row r="10" spans="1:6" s="25" customFormat="1" ht="15" customHeight="1">
      <c r="A10" s="56" t="s">
        <v>391</v>
      </c>
      <c r="B10" s="43" t="s">
        <v>19</v>
      </c>
      <c r="C10" s="48"/>
      <c r="D10" s="43">
        <v>19.78898822</v>
      </c>
      <c r="E10" s="43" t="s">
        <v>217</v>
      </c>
      <c r="F10" s="48"/>
    </row>
    <row r="11" spans="1:6" s="25" customFormat="1" ht="15" customHeight="1">
      <c r="A11" s="56" t="s">
        <v>392</v>
      </c>
      <c r="B11" s="43" t="s">
        <v>19</v>
      </c>
      <c r="C11" s="48"/>
      <c r="D11" s="43">
        <v>7.412008707</v>
      </c>
      <c r="E11" s="43" t="s">
        <v>217</v>
      </c>
      <c r="F11" s="48"/>
    </row>
    <row r="12" spans="1:6" s="25" customFormat="1" ht="15" customHeight="1">
      <c r="A12" s="56" t="s">
        <v>393</v>
      </c>
      <c r="B12" s="43" t="s">
        <v>19</v>
      </c>
      <c r="C12" s="48"/>
      <c r="D12" s="43">
        <v>8.8154206150000007</v>
      </c>
      <c r="E12" s="43" t="s">
        <v>217</v>
      </c>
      <c r="F12" s="48"/>
    </row>
    <row r="13" spans="1:6" s="25" customFormat="1" ht="15" customHeight="1">
      <c r="A13" s="43" t="s">
        <v>24</v>
      </c>
      <c r="B13" s="43" t="s">
        <v>24</v>
      </c>
      <c r="C13" s="48"/>
      <c r="D13" s="43">
        <v>23.14828915</v>
      </c>
      <c r="E13" s="43" t="s">
        <v>217</v>
      </c>
      <c r="F13" s="48"/>
    </row>
    <row r="14" spans="1:6" s="25" customFormat="1" ht="15" customHeight="1">
      <c r="A14" s="68" t="s">
        <v>338</v>
      </c>
      <c r="B14" s="51" t="s">
        <v>234</v>
      </c>
      <c r="C14" s="48"/>
      <c r="D14" s="48">
        <v>23.648</v>
      </c>
      <c r="E14" s="43" t="s">
        <v>217</v>
      </c>
      <c r="F14" s="48"/>
    </row>
    <row r="15" spans="1:6" s="25" customFormat="1" ht="15" customHeight="1">
      <c r="A15" s="68" t="s">
        <v>339</v>
      </c>
      <c r="B15" s="51" t="s">
        <v>235</v>
      </c>
      <c r="C15" s="48"/>
      <c r="D15" s="48">
        <v>12.5</v>
      </c>
      <c r="E15" s="43" t="s">
        <v>218</v>
      </c>
      <c r="F15" s="48"/>
    </row>
    <row r="16" spans="1:6" s="25" customFormat="1" ht="15" customHeight="1">
      <c r="A16" s="56" t="s">
        <v>394</v>
      </c>
      <c r="B16" s="43" t="s">
        <v>26</v>
      </c>
      <c r="C16" s="48"/>
      <c r="D16" s="43">
        <v>3.7</v>
      </c>
      <c r="E16" s="49" t="s">
        <v>219</v>
      </c>
      <c r="F16" s="48"/>
    </row>
    <row r="17" spans="1:6" s="25" customFormat="1" ht="15" customHeight="1">
      <c r="A17" s="56" t="s">
        <v>395</v>
      </c>
      <c r="B17" s="43" t="s">
        <v>26</v>
      </c>
      <c r="C17" s="48"/>
      <c r="D17" s="43">
        <v>4.7699999999999996</v>
      </c>
      <c r="E17" s="49" t="s">
        <v>219</v>
      </c>
      <c r="F17" s="48"/>
    </row>
    <row r="18" spans="1:6" s="25" customFormat="1" ht="15" customHeight="1">
      <c r="A18" s="56" t="s">
        <v>396</v>
      </c>
      <c r="B18" s="43" t="s">
        <v>26</v>
      </c>
      <c r="C18" s="48"/>
      <c r="D18" s="43">
        <v>4.7</v>
      </c>
      <c r="E18" s="49" t="s">
        <v>219</v>
      </c>
      <c r="F18" s="48"/>
    </row>
    <row r="19" spans="1:6" s="25" customFormat="1" ht="15" customHeight="1">
      <c r="A19" s="56" t="s">
        <v>397</v>
      </c>
      <c r="B19" s="43" t="s">
        <v>26</v>
      </c>
      <c r="C19" s="48"/>
      <c r="D19" s="43">
        <v>3.2</v>
      </c>
      <c r="E19" s="49" t="s">
        <v>219</v>
      </c>
      <c r="F19" s="48"/>
    </row>
    <row r="20" spans="1:6" s="25" customFormat="1" ht="15" customHeight="1">
      <c r="A20" s="56" t="s">
        <v>398</v>
      </c>
      <c r="B20" s="43" t="s">
        <v>26</v>
      </c>
      <c r="C20" s="48"/>
      <c r="D20" s="43">
        <v>5.4</v>
      </c>
      <c r="E20" s="49" t="s">
        <v>219</v>
      </c>
      <c r="F20" s="48"/>
    </row>
    <row r="21" spans="1:6" s="25" customFormat="1" ht="16">
      <c r="A21" s="56" t="s">
        <v>399</v>
      </c>
      <c r="B21" s="43" t="s">
        <v>28</v>
      </c>
      <c r="C21" s="48"/>
      <c r="D21" s="43">
        <v>8.6199999999999992</v>
      </c>
      <c r="E21" s="49" t="s">
        <v>219</v>
      </c>
      <c r="F21" s="48"/>
    </row>
    <row r="22" spans="1:6" s="25" customFormat="1" ht="16">
      <c r="A22" s="56" t="s">
        <v>400</v>
      </c>
      <c r="B22" s="43" t="s">
        <v>28</v>
      </c>
      <c r="C22" s="48"/>
      <c r="D22" s="43">
        <v>10.1</v>
      </c>
      <c r="E22" s="49" t="s">
        <v>219</v>
      </c>
      <c r="F22" s="48"/>
    </row>
    <row r="23" spans="1:6" s="25" customFormat="1" ht="16">
      <c r="A23" s="56" t="s">
        <v>401</v>
      </c>
      <c r="B23" s="43" t="s">
        <v>28</v>
      </c>
      <c r="C23" s="48"/>
      <c r="D23" s="43">
        <v>31.4</v>
      </c>
      <c r="E23" s="49" t="s">
        <v>219</v>
      </c>
      <c r="F23" s="48"/>
    </row>
    <row r="24" spans="1:6" s="25" customFormat="1" ht="16">
      <c r="A24" s="56" t="s">
        <v>402</v>
      </c>
      <c r="B24" s="43" t="s">
        <v>28</v>
      </c>
      <c r="C24" s="48"/>
      <c r="D24" s="43">
        <v>12.2</v>
      </c>
      <c r="E24" s="49" t="s">
        <v>219</v>
      </c>
      <c r="F24" s="48"/>
    </row>
    <row r="25" spans="1:6" s="25" customFormat="1" ht="16">
      <c r="A25" s="56" t="s">
        <v>403</v>
      </c>
      <c r="B25" s="43" t="s">
        <v>28</v>
      </c>
      <c r="C25" s="48"/>
      <c r="D25" s="43">
        <v>9.8000000000000007</v>
      </c>
      <c r="E25" s="49" t="s">
        <v>219</v>
      </c>
      <c r="F25" s="48"/>
    </row>
    <row r="26" spans="1:6" s="25" customFormat="1" ht="16">
      <c r="A26" s="56" t="s">
        <v>404</v>
      </c>
      <c r="B26" s="43" t="s">
        <v>28</v>
      </c>
      <c r="C26" s="48"/>
      <c r="D26" s="43">
        <v>19.100000000000001</v>
      </c>
      <c r="E26" s="49" t="s">
        <v>219</v>
      </c>
      <c r="F26" s="48"/>
    </row>
    <row r="27" spans="1:6" s="25" customFormat="1" ht="16">
      <c r="A27" s="56" t="s">
        <v>405</v>
      </c>
      <c r="B27" s="43" t="s">
        <v>28</v>
      </c>
      <c r="C27" s="48"/>
      <c r="D27" s="43">
        <v>5.2</v>
      </c>
      <c r="E27" s="49" t="s">
        <v>219</v>
      </c>
      <c r="F27" s="48"/>
    </row>
    <row r="28" spans="1:6" s="25" customFormat="1" ht="16">
      <c r="A28" s="56" t="s">
        <v>406</v>
      </c>
      <c r="B28" s="43" t="s">
        <v>28</v>
      </c>
      <c r="C28" s="48"/>
      <c r="D28" s="43">
        <v>4.5999999999999996</v>
      </c>
      <c r="E28" s="49" t="s">
        <v>219</v>
      </c>
      <c r="F28" s="48"/>
    </row>
    <row r="29" spans="1:6" s="25" customFormat="1" ht="16">
      <c r="A29" s="56" t="s">
        <v>407</v>
      </c>
      <c r="B29" s="43" t="s">
        <v>34</v>
      </c>
      <c r="C29" s="48"/>
      <c r="D29" s="43">
        <v>23.3503215</v>
      </c>
      <c r="E29" s="43" t="s">
        <v>217</v>
      </c>
      <c r="F29" s="48"/>
    </row>
    <row r="30" spans="1:6" s="25" customFormat="1" ht="16">
      <c r="A30" s="56" t="s">
        <v>408</v>
      </c>
      <c r="B30" s="43" t="s">
        <v>34</v>
      </c>
      <c r="C30" s="48"/>
      <c r="D30" s="43">
        <v>22.946256810000001</v>
      </c>
      <c r="E30" s="43" t="s">
        <v>217</v>
      </c>
      <c r="F30" s="48"/>
    </row>
    <row r="31" spans="1:6" s="25" customFormat="1" ht="16">
      <c r="A31" s="56" t="s">
        <v>409</v>
      </c>
      <c r="B31" s="43" t="s">
        <v>34</v>
      </c>
      <c r="C31" s="48"/>
      <c r="D31" s="43">
        <v>11.52401251</v>
      </c>
      <c r="E31" s="43" t="s">
        <v>217</v>
      </c>
      <c r="F31" s="48"/>
    </row>
    <row r="32" spans="1:6" s="25" customFormat="1" ht="16">
      <c r="A32" s="43" t="s">
        <v>36</v>
      </c>
      <c r="B32" s="43" t="s">
        <v>36</v>
      </c>
      <c r="C32" s="48"/>
      <c r="D32" s="43">
        <v>24.36</v>
      </c>
      <c r="E32" s="43" t="s">
        <v>37</v>
      </c>
      <c r="F32" s="48"/>
    </row>
    <row r="33" spans="1:6" s="25" customFormat="1" ht="16">
      <c r="A33" s="43" t="s">
        <v>38</v>
      </c>
      <c r="B33" s="43" t="s">
        <v>38</v>
      </c>
      <c r="C33" s="48"/>
      <c r="D33" s="43" t="s">
        <v>39</v>
      </c>
      <c r="E33" s="43" t="s">
        <v>39</v>
      </c>
      <c r="F33" s="48"/>
    </row>
    <row r="34" spans="1:6" s="25" customFormat="1" ht="16">
      <c r="A34" s="43" t="s">
        <v>40</v>
      </c>
      <c r="B34" s="43" t="s">
        <v>40</v>
      </c>
      <c r="C34" s="48"/>
      <c r="D34" s="43">
        <v>215</v>
      </c>
      <c r="E34" s="43" t="s">
        <v>41</v>
      </c>
      <c r="F34" s="48"/>
    </row>
    <row r="35" spans="1:6" s="25" customFormat="1" ht="16">
      <c r="A35" s="58" t="s">
        <v>356</v>
      </c>
      <c r="B35" s="43" t="s">
        <v>42</v>
      </c>
      <c r="C35" s="48"/>
      <c r="D35" s="48">
        <v>5.6</v>
      </c>
      <c r="E35" s="43" t="s">
        <v>44</v>
      </c>
      <c r="F35" s="48"/>
    </row>
    <row r="36" spans="1:6" s="25" customFormat="1" ht="16">
      <c r="A36" s="43" t="s">
        <v>45</v>
      </c>
      <c r="B36" s="43" t="s">
        <v>45</v>
      </c>
      <c r="C36" s="48"/>
      <c r="D36" s="43" t="s">
        <v>39</v>
      </c>
      <c r="E36" s="43" t="s">
        <v>39</v>
      </c>
      <c r="F36" s="48"/>
    </row>
    <row r="37" spans="1:6" s="25" customFormat="1" ht="16">
      <c r="A37" s="43" t="s">
        <v>46</v>
      </c>
      <c r="B37" s="43" t="s">
        <v>46</v>
      </c>
      <c r="C37" s="48"/>
      <c r="D37" s="43" t="s">
        <v>39</v>
      </c>
      <c r="E37" s="43" t="s">
        <v>39</v>
      </c>
      <c r="F37" s="48"/>
    </row>
    <row r="38" spans="1:6" ht="15.75" customHeight="1">
      <c r="A38" s="43" t="s">
        <v>47</v>
      </c>
      <c r="B38" s="43" t="s">
        <v>47</v>
      </c>
      <c r="C38" s="69"/>
      <c r="D38" s="43">
        <v>7.75</v>
      </c>
      <c r="E38" s="43" t="s">
        <v>48</v>
      </c>
      <c r="F38" s="69"/>
    </row>
    <row r="39" spans="1:6" ht="15.75" customHeight="1">
      <c r="A39" s="22"/>
    </row>
    <row r="40" spans="1:6" ht="13">
      <c r="B40" s="6"/>
    </row>
    <row r="41" spans="1:6" ht="13">
      <c r="B41" s="6"/>
    </row>
    <row r="42" spans="1:6" ht="13">
      <c r="B42" s="6"/>
    </row>
    <row r="43" spans="1:6" ht="13">
      <c r="B43" s="6"/>
    </row>
    <row r="44" spans="1:6" ht="13">
      <c r="B44" s="6"/>
    </row>
  </sheetData>
  <pageMargins left="0.75" right="0.75" top="1" bottom="1" header="0" footer="0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60"/>
  <sheetViews>
    <sheetView tabSelected="1" workbookViewId="0">
      <selection activeCell="I31" sqref="I31"/>
    </sheetView>
  </sheetViews>
  <sheetFormatPr baseColWidth="10" defaultColWidth="14.5" defaultRowHeight="15.75" customHeight="1"/>
  <cols>
    <col min="1" max="1" width="48.1640625" customWidth="1"/>
    <col min="2" max="2" width="36.5" customWidth="1"/>
    <col min="3" max="4" width="19.6640625" customWidth="1"/>
    <col min="5" max="6" width="14.5" customWidth="1"/>
    <col min="8" max="8" width="14.5" style="18"/>
    <col min="9" max="9" width="14.5" style="69"/>
    <col min="10" max="12" width="14.5" style="18"/>
  </cols>
  <sheetData>
    <row r="1" spans="1:14" s="8" customFormat="1" ht="15" customHeight="1">
      <c r="A1" s="44" t="s">
        <v>0</v>
      </c>
      <c r="B1" s="44" t="s">
        <v>1</v>
      </c>
      <c r="C1" s="44" t="s">
        <v>2</v>
      </c>
      <c r="D1" s="44" t="s">
        <v>3</v>
      </c>
      <c r="E1" s="44" t="s">
        <v>4</v>
      </c>
      <c r="F1" s="67" t="s">
        <v>6</v>
      </c>
      <c r="G1" s="44" t="s">
        <v>8</v>
      </c>
      <c r="H1" s="44" t="s">
        <v>9</v>
      </c>
      <c r="I1" s="44" t="s">
        <v>12</v>
      </c>
      <c r="J1" s="67" t="s">
        <v>14</v>
      </c>
      <c r="K1" s="44" t="s">
        <v>15</v>
      </c>
      <c r="L1" s="44" t="s">
        <v>16</v>
      </c>
      <c r="M1" s="44" t="s">
        <v>17</v>
      </c>
      <c r="N1" s="7"/>
    </row>
    <row r="2" spans="1:14" ht="15" customHeight="1">
      <c r="A2" s="56" t="s">
        <v>383</v>
      </c>
      <c r="B2" s="43" t="s">
        <v>7</v>
      </c>
      <c r="C2" s="43">
        <v>0.67</v>
      </c>
      <c r="D2" s="43" t="s">
        <v>219</v>
      </c>
      <c r="E2" s="48">
        <v>4.5436125510000001E-2</v>
      </c>
      <c r="F2" s="43">
        <v>1.0965111160000001E-2</v>
      </c>
      <c r="G2" s="43">
        <f t="shared" ref="G2:G31" si="0">E2/F2</f>
        <v>4.1436994889525591</v>
      </c>
      <c r="H2" s="43">
        <f t="shared" ref="H2:H13" si="1">C2+G2</f>
        <v>4.8136994889525591</v>
      </c>
      <c r="I2" s="48">
        <v>3.0206787860000001E-2</v>
      </c>
      <c r="J2" s="43">
        <v>0.59858749</v>
      </c>
      <c r="K2" s="43">
        <f t="shared" ref="K2:K9" si="2">I2/J2</f>
        <v>5.0463446638351901E-2</v>
      </c>
      <c r="L2" s="43">
        <f t="shared" ref="L2:L13" si="3">K2+C2</f>
        <v>0.72046344663835193</v>
      </c>
      <c r="M2" s="43" t="s">
        <v>35</v>
      </c>
      <c r="N2" s="2"/>
    </row>
    <row r="3" spans="1:14" ht="15" customHeight="1">
      <c r="A3" s="56" t="s">
        <v>384</v>
      </c>
      <c r="B3" s="43" t="s">
        <v>7</v>
      </c>
      <c r="C3" s="43">
        <v>0.46</v>
      </c>
      <c r="D3" s="43" t="s">
        <v>219</v>
      </c>
      <c r="E3" s="43">
        <v>0.1108832924</v>
      </c>
      <c r="F3" s="43">
        <v>6.0876781879999999</v>
      </c>
      <c r="G3" s="43">
        <f t="shared" si="0"/>
        <v>1.8214381407113893E-2</v>
      </c>
      <c r="H3" s="43">
        <f t="shared" si="1"/>
        <v>0.47821438140711392</v>
      </c>
      <c r="I3" s="43">
        <f>'Fisheries Catch'!H4</f>
        <v>0.74126075039999995</v>
      </c>
      <c r="J3" s="43">
        <v>1.6992880319999999</v>
      </c>
      <c r="K3" s="43">
        <f t="shared" si="2"/>
        <v>0.4362184258589541</v>
      </c>
      <c r="L3" s="43">
        <f t="shared" si="3"/>
        <v>0.89621842585895406</v>
      </c>
      <c r="M3" s="43" t="s">
        <v>35</v>
      </c>
      <c r="N3" s="2"/>
    </row>
    <row r="4" spans="1:14" ht="15" customHeight="1">
      <c r="A4" s="56" t="s">
        <v>385</v>
      </c>
      <c r="B4" s="43" t="s">
        <v>7</v>
      </c>
      <c r="C4" s="43">
        <v>0.47</v>
      </c>
      <c r="D4" s="43" t="s">
        <v>219</v>
      </c>
      <c r="E4" s="48">
        <v>2.0306417200000002</v>
      </c>
      <c r="F4" s="43">
        <v>0.55357724809999997</v>
      </c>
      <c r="G4" s="43">
        <f t="shared" si="0"/>
        <v>3.6682174474648543</v>
      </c>
      <c r="H4" s="43">
        <f t="shared" si="1"/>
        <v>4.1382174474648545</v>
      </c>
      <c r="I4" s="43">
        <f>'Fisheries Catch'!D5+'Fisheries Catch'!H5</f>
        <v>2.9967905608000001</v>
      </c>
      <c r="J4" s="43">
        <v>7.7135293679999997</v>
      </c>
      <c r="K4" s="43">
        <f t="shared" si="2"/>
        <v>0.38851094198621328</v>
      </c>
      <c r="L4" s="43">
        <f t="shared" si="3"/>
        <v>0.85851094198621325</v>
      </c>
      <c r="M4" s="43" t="s">
        <v>35</v>
      </c>
      <c r="N4" s="2"/>
    </row>
    <row r="5" spans="1:14" ht="15" customHeight="1">
      <c r="A5" s="56" t="s">
        <v>386</v>
      </c>
      <c r="B5" s="43" t="s">
        <v>7</v>
      </c>
      <c r="C5" s="43">
        <v>0.39</v>
      </c>
      <c r="D5" s="43" t="s">
        <v>220</v>
      </c>
      <c r="E5" s="48">
        <v>2.4420253809999998E-3</v>
      </c>
      <c r="F5" s="43">
        <v>0.12448988599999999</v>
      </c>
      <c r="G5" s="43">
        <f t="shared" si="0"/>
        <v>1.9616255259483489E-2</v>
      </c>
      <c r="H5" s="43">
        <f t="shared" si="1"/>
        <v>0.40961625525948353</v>
      </c>
      <c r="I5" s="43">
        <f>'Fisheries Catch'!D6</f>
        <v>0.11599248700000001</v>
      </c>
      <c r="J5" s="43">
        <v>0.5788737478</v>
      </c>
      <c r="K5" s="43">
        <f t="shared" si="2"/>
        <v>0.20037613977283908</v>
      </c>
      <c r="L5" s="43">
        <f t="shared" si="3"/>
        <v>0.59037613977283909</v>
      </c>
      <c r="M5" s="43" t="s">
        <v>35</v>
      </c>
      <c r="N5" s="2"/>
    </row>
    <row r="6" spans="1:14" ht="15" customHeight="1">
      <c r="A6" s="56" t="s">
        <v>387</v>
      </c>
      <c r="B6" s="43" t="s">
        <v>7</v>
      </c>
      <c r="C6" s="43">
        <v>0.16</v>
      </c>
      <c r="D6" s="43" t="s">
        <v>55</v>
      </c>
      <c r="E6" s="48">
        <v>0.20480417340000001</v>
      </c>
      <c r="F6" s="43">
        <v>9.6616573459999994E-2</v>
      </c>
      <c r="G6" s="43">
        <f t="shared" si="0"/>
        <v>2.1197623354422781</v>
      </c>
      <c r="H6" s="43">
        <f t="shared" si="1"/>
        <v>2.2797623354422782</v>
      </c>
      <c r="I6" s="43">
        <f>'Fisheries Catch'!D7+'Fisheries Catch'!H7</f>
        <v>0.66163332405199993</v>
      </c>
      <c r="J6" s="43">
        <v>0.24827105760000001</v>
      </c>
      <c r="K6" s="43">
        <f t="shared" si="2"/>
        <v>2.6649635702522576</v>
      </c>
      <c r="L6" s="43">
        <f t="shared" si="3"/>
        <v>2.8249635702522577</v>
      </c>
      <c r="M6" s="43" t="s">
        <v>35</v>
      </c>
      <c r="N6" s="2"/>
    </row>
    <row r="7" spans="1:14" ht="15" customHeight="1">
      <c r="A7" s="56" t="s">
        <v>388</v>
      </c>
      <c r="B7" s="43" t="s">
        <v>7</v>
      </c>
      <c r="C7" s="43">
        <v>0.54</v>
      </c>
      <c r="D7" s="49" t="s">
        <v>219</v>
      </c>
      <c r="E7" s="43">
        <v>5.238967146E-3</v>
      </c>
      <c r="F7" s="43">
        <v>0.81408087569999998</v>
      </c>
      <c r="G7" s="43">
        <f t="shared" si="0"/>
        <v>6.4354381762072388E-3</v>
      </c>
      <c r="H7" s="43">
        <f t="shared" si="1"/>
        <v>0.54643543817620732</v>
      </c>
      <c r="I7" s="43">
        <v>2.0891323869999999E-2</v>
      </c>
      <c r="J7" s="43">
        <v>0.15443818379999999</v>
      </c>
      <c r="K7" s="43">
        <f t="shared" si="2"/>
        <v>0.13527304812814045</v>
      </c>
      <c r="L7" s="43">
        <f t="shared" si="3"/>
        <v>0.67527304812814049</v>
      </c>
      <c r="M7" s="43" t="s">
        <v>35</v>
      </c>
      <c r="N7" s="2"/>
    </row>
    <row r="8" spans="1:14" ht="15" customHeight="1">
      <c r="A8" s="56" t="s">
        <v>389</v>
      </c>
      <c r="B8" s="43" t="s">
        <v>19</v>
      </c>
      <c r="C8" s="43">
        <v>0.47399999999999998</v>
      </c>
      <c r="D8" s="43" t="s">
        <v>217</v>
      </c>
      <c r="E8" s="43">
        <v>6.5455660430000007E-2</v>
      </c>
      <c r="F8" s="43">
        <v>9.8115845589999999</v>
      </c>
      <c r="G8" s="43">
        <f t="shared" si="0"/>
        <v>6.6712629378461244E-3</v>
      </c>
      <c r="H8" s="43">
        <f t="shared" si="1"/>
        <v>0.48067126293784612</v>
      </c>
      <c r="I8" s="48">
        <v>0.23220025259999999</v>
      </c>
      <c r="J8" s="43">
        <v>0.64987852219999998</v>
      </c>
      <c r="K8" s="43">
        <f t="shared" si="2"/>
        <v>0.35729793287204592</v>
      </c>
      <c r="L8" s="43">
        <f t="shared" si="3"/>
        <v>0.8312979328720459</v>
      </c>
      <c r="M8" s="43" t="s">
        <v>35</v>
      </c>
      <c r="N8" s="2"/>
    </row>
    <row r="9" spans="1:14" ht="15" customHeight="1">
      <c r="A9" s="56" t="s">
        <v>390</v>
      </c>
      <c r="B9" s="43" t="s">
        <v>19</v>
      </c>
      <c r="C9" s="43">
        <v>0.16</v>
      </c>
      <c r="D9" s="43" t="s">
        <v>66</v>
      </c>
      <c r="E9" s="43">
        <v>0.76513393770000004</v>
      </c>
      <c r="F9" s="43">
        <v>0.36357900050000003</v>
      </c>
      <c r="G9" s="43">
        <f t="shared" si="0"/>
        <v>2.1044503028166499</v>
      </c>
      <c r="H9" s="43">
        <f t="shared" si="1"/>
        <v>2.2644503028166501</v>
      </c>
      <c r="I9" s="48">
        <v>0.64733177369999995</v>
      </c>
      <c r="J9" s="43">
        <v>7.4425677900000001E-2</v>
      </c>
      <c r="K9" s="43">
        <f t="shared" si="2"/>
        <v>8.6976940212727296</v>
      </c>
      <c r="L9" s="43">
        <f t="shared" si="3"/>
        <v>8.8576940212727298</v>
      </c>
      <c r="M9" s="43" t="s">
        <v>35</v>
      </c>
      <c r="N9" s="2"/>
    </row>
    <row r="10" spans="1:14" ht="15" customHeight="1">
      <c r="A10" s="56" t="s">
        <v>391</v>
      </c>
      <c r="B10" s="43" t="s">
        <v>19</v>
      </c>
      <c r="C10" s="43">
        <v>0.57599999999999996</v>
      </c>
      <c r="D10" s="43" t="s">
        <v>217</v>
      </c>
      <c r="E10" s="43">
        <v>0</v>
      </c>
      <c r="F10" s="43">
        <v>0.29796296300000003</v>
      </c>
      <c r="G10" s="43">
        <f t="shared" si="0"/>
        <v>0</v>
      </c>
      <c r="H10" s="43">
        <f t="shared" si="1"/>
        <v>0.57599999999999996</v>
      </c>
      <c r="I10" s="43"/>
      <c r="J10" s="43">
        <f>I10</f>
        <v>0</v>
      </c>
      <c r="K10" s="43"/>
      <c r="L10" s="43">
        <f t="shared" si="3"/>
        <v>0.57599999999999996</v>
      </c>
      <c r="M10" s="43" t="s">
        <v>35</v>
      </c>
      <c r="N10" s="2"/>
    </row>
    <row r="11" spans="1:14" ht="15" customHeight="1">
      <c r="A11" s="56" t="s">
        <v>392</v>
      </c>
      <c r="B11" s="43" t="s">
        <v>19</v>
      </c>
      <c r="C11" s="43">
        <v>0.15</v>
      </c>
      <c r="D11" s="43" t="s">
        <v>77</v>
      </c>
      <c r="E11" s="43">
        <v>0.13091132089999999</v>
      </c>
      <c r="F11" s="43">
        <v>3.3115033839999999</v>
      </c>
      <c r="G11" s="43">
        <f t="shared" si="0"/>
        <v>3.9532292653698217E-2</v>
      </c>
      <c r="H11" s="43">
        <f t="shared" si="1"/>
        <v>0.1895322926536982</v>
      </c>
      <c r="I11" s="43">
        <f>'Fisheries Catch'!H12</f>
        <v>0.4507416668</v>
      </c>
      <c r="J11" s="43">
        <v>0.23502352679999999</v>
      </c>
      <c r="K11" s="43">
        <f>I11/J11</f>
        <v>1.9178576414759172</v>
      </c>
      <c r="L11" s="43">
        <f t="shared" si="3"/>
        <v>2.0678576414759173</v>
      </c>
      <c r="M11" s="43" t="s">
        <v>35</v>
      </c>
      <c r="N11" s="2"/>
    </row>
    <row r="12" spans="1:14" ht="15" customHeight="1">
      <c r="A12" s="56" t="s">
        <v>393</v>
      </c>
      <c r="B12" s="43" t="s">
        <v>19</v>
      </c>
      <c r="C12" s="43">
        <v>0.45600000000000002</v>
      </c>
      <c r="D12" s="43" t="s">
        <v>217</v>
      </c>
      <c r="E12" s="43">
        <v>0</v>
      </c>
      <c r="F12" s="43">
        <v>0.88296821000000003</v>
      </c>
      <c r="G12" s="43">
        <f t="shared" si="0"/>
        <v>0</v>
      </c>
      <c r="H12" s="43">
        <f t="shared" si="1"/>
        <v>0.45600000000000002</v>
      </c>
      <c r="I12" s="43"/>
      <c r="J12" s="43">
        <v>0.3744398739</v>
      </c>
      <c r="K12" s="43"/>
      <c r="L12" s="43">
        <f t="shared" si="3"/>
        <v>0.45600000000000002</v>
      </c>
      <c r="M12" s="43" t="s">
        <v>35</v>
      </c>
      <c r="N12" s="2"/>
    </row>
    <row r="13" spans="1:14" ht="15" customHeight="1">
      <c r="A13" s="43" t="s">
        <v>24</v>
      </c>
      <c r="B13" s="43" t="s">
        <v>24</v>
      </c>
      <c r="C13" s="43">
        <v>0.14499999999999999</v>
      </c>
      <c r="D13" s="43" t="s">
        <v>224</v>
      </c>
      <c r="E13" s="43">
        <v>0</v>
      </c>
      <c r="F13" s="43">
        <v>1.358E-2</v>
      </c>
      <c r="G13" s="43">
        <f t="shared" si="0"/>
        <v>0</v>
      </c>
      <c r="H13" s="43">
        <f t="shared" si="1"/>
        <v>0.14499999999999999</v>
      </c>
      <c r="I13" s="43">
        <v>0.153</v>
      </c>
      <c r="J13" s="43">
        <v>0.153</v>
      </c>
      <c r="K13" s="43">
        <f>I13/J13</f>
        <v>1</v>
      </c>
      <c r="L13" s="43">
        <f t="shared" si="3"/>
        <v>1.145</v>
      </c>
      <c r="M13" s="43" t="s">
        <v>35</v>
      </c>
      <c r="N13" s="2"/>
    </row>
    <row r="14" spans="1:14" ht="15" customHeight="1">
      <c r="A14" s="68" t="s">
        <v>338</v>
      </c>
      <c r="B14" s="51" t="s">
        <v>234</v>
      </c>
      <c r="C14" s="48" t="s">
        <v>231</v>
      </c>
      <c r="D14" s="43" t="s">
        <v>223</v>
      </c>
      <c r="E14" s="43">
        <v>0</v>
      </c>
      <c r="F14" s="43">
        <v>0.40179999999999999</v>
      </c>
      <c r="G14" s="43">
        <f t="shared" si="0"/>
        <v>0</v>
      </c>
      <c r="H14" s="43">
        <f>5.72+G14</f>
        <v>5.72</v>
      </c>
      <c r="I14" s="43">
        <v>0</v>
      </c>
      <c r="J14" s="43">
        <v>1.2008791780000001</v>
      </c>
      <c r="K14" s="43">
        <v>0</v>
      </c>
      <c r="L14" s="43">
        <f>K14+3.265</f>
        <v>3.2650000000000001</v>
      </c>
      <c r="M14" s="43" t="s">
        <v>35</v>
      </c>
      <c r="N14" s="2"/>
    </row>
    <row r="15" spans="1:14" ht="15" customHeight="1">
      <c r="A15" s="68" t="s">
        <v>339</v>
      </c>
      <c r="B15" s="51" t="s">
        <v>235</v>
      </c>
      <c r="C15" s="43">
        <v>3.2650000000000001</v>
      </c>
      <c r="D15" s="49" t="s">
        <v>217</v>
      </c>
      <c r="E15" s="43">
        <v>0.19600000000000001</v>
      </c>
      <c r="F15" s="43">
        <v>0.54</v>
      </c>
      <c r="G15" s="43">
        <f t="shared" si="0"/>
        <v>0.36296296296296293</v>
      </c>
      <c r="H15" s="43">
        <f t="shared" ref="H15:H31" si="4">C15+G15</f>
        <v>3.6279629629629628</v>
      </c>
      <c r="I15" s="43">
        <f>'Fisheries Catch'!H16</f>
        <v>0.1639932133</v>
      </c>
      <c r="J15" s="43">
        <v>1.0223701110000001</v>
      </c>
      <c r="K15" s="43">
        <f t="shared" ref="K15:K21" si="5">I15/J15</f>
        <v>0.16040493705317249</v>
      </c>
      <c r="L15" s="43">
        <f t="shared" ref="L15:L31" si="6">K15+C15</f>
        <v>3.4254049370531727</v>
      </c>
      <c r="M15" s="43" t="s">
        <v>35</v>
      </c>
      <c r="N15" s="2"/>
    </row>
    <row r="16" spans="1:14" ht="15" customHeight="1">
      <c r="A16" s="56" t="s">
        <v>394</v>
      </c>
      <c r="B16" s="43" t="s">
        <v>26</v>
      </c>
      <c r="C16" s="43">
        <v>0.32</v>
      </c>
      <c r="D16" s="49" t="s">
        <v>219</v>
      </c>
      <c r="E16" s="48">
        <v>0.65809862409999997</v>
      </c>
      <c r="F16" s="43">
        <v>2.408363619E-2</v>
      </c>
      <c r="G16" s="43">
        <f t="shared" si="0"/>
        <v>27.325550797568329</v>
      </c>
      <c r="H16" s="43">
        <f t="shared" si="4"/>
        <v>27.64555079756833</v>
      </c>
      <c r="I16" s="43">
        <f>'Fisheries Catch'!D17+'Fisheries Catch'!H17</f>
        <v>1.0535338059800001</v>
      </c>
      <c r="J16" s="43">
        <v>7.3694585650000005E-2</v>
      </c>
      <c r="K16" s="43">
        <f t="shared" si="5"/>
        <v>14.295945851213292</v>
      </c>
      <c r="L16" s="43">
        <f t="shared" si="6"/>
        <v>14.615945851213292</v>
      </c>
      <c r="M16" s="43" t="s">
        <v>35</v>
      </c>
      <c r="N16" s="1"/>
    </row>
    <row r="17" spans="1:14" ht="15" customHeight="1">
      <c r="A17" s="56" t="s">
        <v>395</v>
      </c>
      <c r="B17" s="43" t="s">
        <v>26</v>
      </c>
      <c r="C17" s="43">
        <v>0.21</v>
      </c>
      <c r="D17" s="49" t="s">
        <v>219</v>
      </c>
      <c r="E17" s="43">
        <v>3.202914154E-2</v>
      </c>
      <c r="F17" s="43">
        <v>0.24241847590000001</v>
      </c>
      <c r="G17" s="43">
        <f t="shared" si="0"/>
        <v>0.1321233516591051</v>
      </c>
      <c r="H17" s="43">
        <f t="shared" si="4"/>
        <v>0.34212335165910512</v>
      </c>
      <c r="I17" s="43">
        <f>'Fisheries Catch'!H18</f>
        <v>8.5310036699999994E-2</v>
      </c>
      <c r="J17" s="43">
        <v>2.1569375040000002E-2</v>
      </c>
      <c r="K17" s="43">
        <f t="shared" si="5"/>
        <v>3.9551464306125759</v>
      </c>
      <c r="L17" s="43">
        <f t="shared" si="6"/>
        <v>4.1651464306125758</v>
      </c>
      <c r="M17" s="43" t="s">
        <v>35</v>
      </c>
      <c r="N17" s="2"/>
    </row>
    <row r="18" spans="1:14" ht="15" customHeight="1">
      <c r="A18" s="56" t="s">
        <v>396</v>
      </c>
      <c r="B18" s="43" t="s">
        <v>26</v>
      </c>
      <c r="C18" s="43">
        <v>0.38</v>
      </c>
      <c r="D18" s="49" t="s">
        <v>219</v>
      </c>
      <c r="E18" s="48">
        <v>0.33325890740000003</v>
      </c>
      <c r="F18" s="43">
        <v>0.55321888529999996</v>
      </c>
      <c r="G18" s="43">
        <f t="shared" si="0"/>
        <v>0.60239973047789241</v>
      </c>
      <c r="H18" s="43">
        <f t="shared" si="4"/>
        <v>0.98239973047789242</v>
      </c>
      <c r="I18" s="43">
        <f>'Fisheries Catch'!D19+'Fisheries Catch'!H19</f>
        <v>0.32509636450000001</v>
      </c>
      <c r="J18" s="43">
        <v>3.5298021959999999</v>
      </c>
      <c r="K18" s="43">
        <f t="shared" si="5"/>
        <v>9.2100448254126485E-2</v>
      </c>
      <c r="L18" s="43">
        <f t="shared" si="6"/>
        <v>0.4721004482541265</v>
      </c>
      <c r="M18" s="43" t="s">
        <v>35</v>
      </c>
      <c r="N18" s="2"/>
    </row>
    <row r="19" spans="1:14" ht="15" customHeight="1">
      <c r="A19" s="56" t="s">
        <v>397</v>
      </c>
      <c r="B19" s="43" t="s">
        <v>26</v>
      </c>
      <c r="C19" s="43">
        <v>0.38</v>
      </c>
      <c r="D19" s="49" t="s">
        <v>219</v>
      </c>
      <c r="E19" s="43">
        <v>2.5622141689999999E-3</v>
      </c>
      <c r="F19" s="43">
        <v>9.7695707569999998E-2</v>
      </c>
      <c r="G19" s="43">
        <f t="shared" si="0"/>
        <v>2.6226476400348978E-2</v>
      </c>
      <c r="H19" s="43">
        <f t="shared" si="4"/>
        <v>0.40622647640034898</v>
      </c>
      <c r="I19" s="43">
        <f>'Fisheries Catch'!H20</f>
        <v>2.019654016E-3</v>
      </c>
      <c r="J19" s="43">
        <v>7.4414455929999998E-2</v>
      </c>
      <c r="K19" s="43">
        <f t="shared" si="5"/>
        <v>2.7140613886901799E-2</v>
      </c>
      <c r="L19" s="43">
        <f t="shared" si="6"/>
        <v>0.40714061388690181</v>
      </c>
      <c r="M19" s="43" t="s">
        <v>35</v>
      </c>
      <c r="N19" s="2"/>
    </row>
    <row r="20" spans="1:14" ht="15" customHeight="1">
      <c r="A20" s="56" t="s">
        <v>398</v>
      </c>
      <c r="B20" s="43" t="s">
        <v>26</v>
      </c>
      <c r="C20" s="43">
        <v>0.26</v>
      </c>
      <c r="D20" s="49" t="s">
        <v>219</v>
      </c>
      <c r="E20" s="48">
        <v>1.4078391100000001</v>
      </c>
      <c r="F20" s="43">
        <v>0.12324281970000001</v>
      </c>
      <c r="G20" s="43">
        <f t="shared" si="0"/>
        <v>11.423295194210816</v>
      </c>
      <c r="H20" s="43">
        <f t="shared" si="4"/>
        <v>11.683295194210816</v>
      </c>
      <c r="I20" s="43">
        <f>'Fisheries Catch'!D21+'Fisheries Catch'!H21</f>
        <v>0.76894050857000007</v>
      </c>
      <c r="J20" s="43">
        <v>0.1054728825</v>
      </c>
      <c r="K20" s="43">
        <f t="shared" si="5"/>
        <v>7.2904095379208016</v>
      </c>
      <c r="L20" s="43">
        <f t="shared" si="6"/>
        <v>7.5504095379208014</v>
      </c>
      <c r="M20" s="43" t="s">
        <v>35</v>
      </c>
      <c r="N20" s="2"/>
    </row>
    <row r="21" spans="1:14" ht="16">
      <c r="A21" s="56" t="s">
        <v>399</v>
      </c>
      <c r="B21" s="43" t="s">
        <v>28</v>
      </c>
      <c r="C21" s="43">
        <v>0.91</v>
      </c>
      <c r="D21" s="49" t="s">
        <v>219</v>
      </c>
      <c r="E21" s="43">
        <v>2.714281378E-3</v>
      </c>
      <c r="F21" s="43">
        <v>0.17532000210000001</v>
      </c>
      <c r="G21" s="43">
        <f t="shared" si="0"/>
        <v>1.5481869413005214E-2</v>
      </c>
      <c r="H21" s="43">
        <f t="shared" si="4"/>
        <v>0.92548186941300525</v>
      </c>
      <c r="I21" s="48">
        <v>1.1206309809999999E-4</v>
      </c>
      <c r="J21" s="43">
        <v>1.674337937</v>
      </c>
      <c r="K21" s="43">
        <f t="shared" si="5"/>
        <v>6.6929796920679819E-5</v>
      </c>
      <c r="L21" s="43">
        <f t="shared" si="6"/>
        <v>0.91006692979692072</v>
      </c>
      <c r="M21" s="43" t="s">
        <v>35</v>
      </c>
      <c r="N21" s="2"/>
    </row>
    <row r="22" spans="1:14" ht="16">
      <c r="A22" s="56" t="s">
        <v>400</v>
      </c>
      <c r="B22" s="43" t="s">
        <v>28</v>
      </c>
      <c r="C22" s="43">
        <v>0.6</v>
      </c>
      <c r="D22" s="49" t="s">
        <v>219</v>
      </c>
      <c r="E22" s="48">
        <v>12.483042149999999</v>
      </c>
      <c r="F22" s="43">
        <v>7.3929999999999998</v>
      </c>
      <c r="G22" s="43">
        <f t="shared" si="0"/>
        <v>1.688494812660625</v>
      </c>
      <c r="H22" s="43">
        <f t="shared" si="4"/>
        <v>2.288494812660625</v>
      </c>
      <c r="I22" s="43">
        <v>4.1862286500000003</v>
      </c>
      <c r="J22" s="43">
        <v>9.4428922560000004</v>
      </c>
      <c r="K22" s="43">
        <f>I22/J22</f>
        <v>0.44332059887055014</v>
      </c>
      <c r="L22" s="43">
        <f t="shared" si="6"/>
        <v>1.0433205988705501</v>
      </c>
      <c r="M22" s="43" t="s">
        <v>35</v>
      </c>
      <c r="N22" s="2"/>
    </row>
    <row r="23" spans="1:14" ht="16">
      <c r="A23" s="56" t="s">
        <v>401</v>
      </c>
      <c r="B23" s="43" t="s">
        <v>28</v>
      </c>
      <c r="C23" s="43">
        <v>0.69</v>
      </c>
      <c r="D23" s="49" t="s">
        <v>219</v>
      </c>
      <c r="E23" s="43">
        <v>0.72869331999999998</v>
      </c>
      <c r="F23" s="43">
        <v>0.7333976874</v>
      </c>
      <c r="G23" s="43">
        <f t="shared" si="0"/>
        <v>0.99358551645195714</v>
      </c>
      <c r="H23" s="43">
        <f t="shared" si="4"/>
        <v>1.6835855164519571</v>
      </c>
      <c r="I23" s="48">
        <v>9.1386851530000004E-3</v>
      </c>
      <c r="J23" s="43">
        <v>1.1343619229999999</v>
      </c>
      <c r="K23" s="43">
        <f>I23/J23</f>
        <v>8.056234053441514E-3</v>
      </c>
      <c r="L23" s="43">
        <f t="shared" si="6"/>
        <v>0.69805623405344142</v>
      </c>
      <c r="M23" s="43" t="s">
        <v>35</v>
      </c>
      <c r="N23" s="2"/>
    </row>
    <row r="24" spans="1:14" ht="16">
      <c r="A24" s="56" t="s">
        <v>402</v>
      </c>
      <c r="B24" s="43" t="s">
        <v>28</v>
      </c>
      <c r="C24" s="43">
        <v>0.22500000000000001</v>
      </c>
      <c r="D24" s="43" t="s">
        <v>90</v>
      </c>
      <c r="E24" s="43">
        <v>5.7121768969999997E-4</v>
      </c>
      <c r="F24" s="43">
        <v>1.8929650669999999E-2</v>
      </c>
      <c r="G24" s="43">
        <f t="shared" si="0"/>
        <v>3.0175817803403764E-2</v>
      </c>
      <c r="H24" s="43">
        <f t="shared" si="4"/>
        <v>0.25517581780340376</v>
      </c>
      <c r="I24" s="48">
        <v>5.5818998659999998E-5</v>
      </c>
      <c r="J24" s="43">
        <v>4.609055687E-2</v>
      </c>
      <c r="K24" s="43">
        <f>I24/J24</f>
        <v>1.2110723421597921E-3</v>
      </c>
      <c r="L24" s="43">
        <f t="shared" si="6"/>
        <v>0.22621107234215979</v>
      </c>
      <c r="M24" s="43" t="s">
        <v>35</v>
      </c>
      <c r="N24" s="2"/>
    </row>
    <row r="25" spans="1:14" ht="16">
      <c r="A25" s="56" t="s">
        <v>403</v>
      </c>
      <c r="B25" s="43" t="s">
        <v>28</v>
      </c>
      <c r="C25" s="43">
        <v>2</v>
      </c>
      <c r="D25" s="49" t="s">
        <v>219</v>
      </c>
      <c r="E25" s="43">
        <v>5.7121768969999997E-4</v>
      </c>
      <c r="F25" s="43">
        <v>0.74338547470000005</v>
      </c>
      <c r="G25" s="43">
        <f t="shared" si="0"/>
        <v>7.6840039137234971E-4</v>
      </c>
      <c r="H25" s="43">
        <f t="shared" si="4"/>
        <v>2.0007684003913724</v>
      </c>
      <c r="I25" s="48">
        <v>5.5818998659999998E-5</v>
      </c>
      <c r="J25" s="43">
        <v>2.266309991</v>
      </c>
      <c r="K25" s="43">
        <f>I25/J25</f>
        <v>2.4629904506298407E-5</v>
      </c>
      <c r="L25" s="43">
        <f t="shared" si="6"/>
        <v>2.0000246299045061</v>
      </c>
      <c r="M25" s="43" t="s">
        <v>35</v>
      </c>
      <c r="N25" s="2"/>
    </row>
    <row r="26" spans="1:14" ht="16">
      <c r="A26" s="56" t="s">
        <v>404</v>
      </c>
      <c r="B26" s="43" t="s">
        <v>28</v>
      </c>
      <c r="C26" s="43">
        <v>1.45</v>
      </c>
      <c r="D26" s="49" t="s">
        <v>219</v>
      </c>
      <c r="E26" s="43">
        <v>0</v>
      </c>
      <c r="F26" s="43">
        <v>1.278500448</v>
      </c>
      <c r="G26" s="43">
        <f t="shared" si="0"/>
        <v>0</v>
      </c>
      <c r="H26" s="43">
        <f t="shared" si="4"/>
        <v>1.45</v>
      </c>
      <c r="I26" s="43"/>
      <c r="J26" s="43">
        <v>0.26836478409999998</v>
      </c>
      <c r="K26" s="43"/>
      <c r="L26" s="43">
        <f t="shared" si="6"/>
        <v>1.45</v>
      </c>
      <c r="M26" s="43" t="s">
        <v>35</v>
      </c>
      <c r="N26" s="2"/>
    </row>
    <row r="27" spans="1:14" ht="16">
      <c r="A27" s="56" t="s">
        <v>405</v>
      </c>
      <c r="B27" s="43" t="s">
        <v>28</v>
      </c>
      <c r="C27" s="43">
        <v>0.6</v>
      </c>
      <c r="D27" s="43" t="s">
        <v>97</v>
      </c>
      <c r="E27" s="43">
        <v>2.714281378E-3</v>
      </c>
      <c r="F27" s="43">
        <v>0.19421120159999999</v>
      </c>
      <c r="G27" s="43">
        <f t="shared" si="0"/>
        <v>1.3975925979750491E-2</v>
      </c>
      <c r="H27" s="43">
        <f t="shared" si="4"/>
        <v>0.61397592597975048</v>
      </c>
      <c r="I27" s="48">
        <v>1.1206309809999999E-4</v>
      </c>
      <c r="J27" s="43">
        <v>5.1256885680000003E-2</v>
      </c>
      <c r="K27" s="43">
        <f>I27/J27</f>
        <v>2.1863032959048086E-3</v>
      </c>
      <c r="L27" s="43">
        <f t="shared" si="6"/>
        <v>0.60218630329590483</v>
      </c>
      <c r="M27" s="43" t="s">
        <v>35</v>
      </c>
      <c r="N27" s="2"/>
    </row>
    <row r="28" spans="1:14" ht="16">
      <c r="A28" s="56" t="s">
        <v>406</v>
      </c>
      <c r="B28" s="43" t="s">
        <v>28</v>
      </c>
      <c r="C28" s="43">
        <v>0.8</v>
      </c>
      <c r="D28" s="43" t="s">
        <v>103</v>
      </c>
      <c r="E28" s="43">
        <v>4.3562251259999997E-2</v>
      </c>
      <c r="F28" s="43">
        <v>0.96189999999999998</v>
      </c>
      <c r="G28" s="43">
        <f t="shared" si="0"/>
        <v>4.5287713130263016E-2</v>
      </c>
      <c r="H28" s="43">
        <f t="shared" si="4"/>
        <v>0.84528771313026307</v>
      </c>
      <c r="I28" s="48">
        <v>0.2592801709</v>
      </c>
      <c r="J28" s="43">
        <v>2.7298455110000002</v>
      </c>
      <c r="K28" s="43">
        <f>I28/J28</f>
        <v>9.4979796422626189E-2</v>
      </c>
      <c r="L28" s="43">
        <f t="shared" si="6"/>
        <v>0.89497979642262626</v>
      </c>
      <c r="M28" s="43" t="s">
        <v>35</v>
      </c>
      <c r="N28" s="2"/>
    </row>
    <row r="29" spans="1:14" ht="16">
      <c r="A29" s="56" t="s">
        <v>407</v>
      </c>
      <c r="B29" s="43" t="s">
        <v>34</v>
      </c>
      <c r="C29" s="43">
        <v>0.19</v>
      </c>
      <c r="D29" s="43" t="s">
        <v>222</v>
      </c>
      <c r="E29" s="43">
        <v>0.1362979527</v>
      </c>
      <c r="F29" s="43">
        <v>4.423395737E-2</v>
      </c>
      <c r="G29" s="43">
        <f t="shared" si="0"/>
        <v>3.0812968317512306</v>
      </c>
      <c r="H29" s="43">
        <f t="shared" si="4"/>
        <v>3.2712968317512305</v>
      </c>
      <c r="I29" s="48">
        <v>7.1164009360000002E-2</v>
      </c>
      <c r="J29" s="43">
        <v>4.423395737E-2</v>
      </c>
      <c r="K29" s="43">
        <f>I29/J29</f>
        <v>1.6088094665539532</v>
      </c>
      <c r="L29" s="43">
        <f t="shared" si="6"/>
        <v>1.7988094665539531</v>
      </c>
      <c r="M29" s="43" t="s">
        <v>35</v>
      </c>
      <c r="N29" s="2"/>
    </row>
    <row r="30" spans="1:14" ht="16">
      <c r="A30" s="56" t="s">
        <v>408</v>
      </c>
      <c r="B30" s="43" t="s">
        <v>34</v>
      </c>
      <c r="C30" s="43">
        <v>0.28100000000000003</v>
      </c>
      <c r="D30" s="43" t="s">
        <v>222</v>
      </c>
      <c r="E30" s="43">
        <v>0.1362979527</v>
      </c>
      <c r="F30" s="43">
        <v>4.423395737E-2</v>
      </c>
      <c r="G30" s="43">
        <f t="shared" si="0"/>
        <v>3.0812968317512306</v>
      </c>
      <c r="H30" s="43">
        <f t="shared" si="4"/>
        <v>3.3622968317512307</v>
      </c>
      <c r="I30" s="48">
        <v>7.1164009360000002E-2</v>
      </c>
      <c r="J30" s="43">
        <v>4.423395737E-2</v>
      </c>
      <c r="K30" s="43">
        <f>I30/J30</f>
        <v>1.6088094665539532</v>
      </c>
      <c r="L30" s="43">
        <f t="shared" si="6"/>
        <v>1.8898094665539533</v>
      </c>
      <c r="M30" s="43" t="s">
        <v>35</v>
      </c>
      <c r="N30" s="2"/>
    </row>
    <row r="31" spans="1:14" ht="16">
      <c r="A31" s="56" t="s">
        <v>409</v>
      </c>
      <c r="B31" s="43" t="s">
        <v>34</v>
      </c>
      <c r="C31" s="43">
        <v>0.02</v>
      </c>
      <c r="D31" s="43" t="s">
        <v>106</v>
      </c>
      <c r="E31" s="48">
        <v>2.7892231949999999</v>
      </c>
      <c r="F31" s="43">
        <v>0.71</v>
      </c>
      <c r="G31" s="43">
        <f t="shared" si="0"/>
        <v>3.9284833732394366</v>
      </c>
      <c r="H31" s="43">
        <f t="shared" si="4"/>
        <v>3.9484833732394367</v>
      </c>
      <c r="I31" s="48">
        <v>5.8694252899999997</v>
      </c>
      <c r="J31" s="43">
        <v>0.71</v>
      </c>
      <c r="K31" s="43">
        <f>I31/J31</f>
        <v>8.2667961830985917</v>
      </c>
      <c r="L31" s="43">
        <f t="shared" si="6"/>
        <v>8.2867961830985912</v>
      </c>
      <c r="M31" s="43" t="s">
        <v>35</v>
      </c>
      <c r="N31" s="2"/>
    </row>
    <row r="32" spans="1:14" ht="16">
      <c r="A32" s="43" t="s">
        <v>36</v>
      </c>
      <c r="B32" s="43" t="s">
        <v>36</v>
      </c>
      <c r="C32" s="43" t="s">
        <v>39</v>
      </c>
      <c r="D32" s="43" t="s">
        <v>39</v>
      </c>
      <c r="E32" s="43" t="s">
        <v>39</v>
      </c>
      <c r="F32" s="43" t="s">
        <v>39</v>
      </c>
      <c r="G32" s="43" t="s">
        <v>39</v>
      </c>
      <c r="H32" s="43">
        <v>4.58</v>
      </c>
      <c r="I32" s="43" t="s">
        <v>39</v>
      </c>
      <c r="J32" s="43" t="str">
        <f>I32</f>
        <v>NA</v>
      </c>
      <c r="K32" s="43" t="s">
        <v>39</v>
      </c>
      <c r="L32" s="43">
        <v>4.58</v>
      </c>
      <c r="M32" s="43" t="s">
        <v>37</v>
      </c>
      <c r="N32" s="2"/>
    </row>
    <row r="33" spans="1:14" ht="16">
      <c r="A33" s="43" t="s">
        <v>38</v>
      </c>
      <c r="B33" s="43" t="s">
        <v>38</v>
      </c>
      <c r="C33" s="43" t="s">
        <v>39</v>
      </c>
      <c r="D33" s="43" t="s">
        <v>39</v>
      </c>
      <c r="E33" s="43" t="s">
        <v>39</v>
      </c>
      <c r="F33" s="43" t="s">
        <v>39</v>
      </c>
      <c r="G33" s="43" t="s">
        <v>39</v>
      </c>
      <c r="H33" s="43">
        <v>17.010000000000002</v>
      </c>
      <c r="I33" s="43" t="s">
        <v>39</v>
      </c>
      <c r="J33" s="43" t="str">
        <f>I33</f>
        <v>NA</v>
      </c>
      <c r="K33" s="43" t="s">
        <v>39</v>
      </c>
      <c r="L33" s="43">
        <v>17.010000000000002</v>
      </c>
      <c r="M33" s="43" t="s">
        <v>41</v>
      </c>
      <c r="N33" s="2"/>
    </row>
    <row r="34" spans="1:14" ht="16">
      <c r="A34" s="43" t="s">
        <v>40</v>
      </c>
      <c r="B34" s="43" t="s">
        <v>40</v>
      </c>
      <c r="C34" s="43" t="s">
        <v>39</v>
      </c>
      <c r="D34" s="43" t="s">
        <v>39</v>
      </c>
      <c r="E34" s="43" t="s">
        <v>39</v>
      </c>
      <c r="F34" s="43" t="s">
        <v>39</v>
      </c>
      <c r="G34" s="43" t="s">
        <v>39</v>
      </c>
      <c r="H34" s="43">
        <v>78.317999999999998</v>
      </c>
      <c r="I34" s="43" t="s">
        <v>39</v>
      </c>
      <c r="J34" s="43" t="str">
        <f>I34</f>
        <v>NA</v>
      </c>
      <c r="K34" s="43" t="s">
        <v>39</v>
      </c>
      <c r="L34" s="43">
        <v>78.317999999999998</v>
      </c>
      <c r="M34" s="43" t="s">
        <v>108</v>
      </c>
      <c r="N34" s="2"/>
    </row>
    <row r="35" spans="1:14" ht="16">
      <c r="A35" s="58" t="s">
        <v>356</v>
      </c>
      <c r="B35" s="43" t="s">
        <v>42</v>
      </c>
      <c r="C35" s="43" t="s">
        <v>39</v>
      </c>
      <c r="D35" s="43" t="s">
        <v>39</v>
      </c>
      <c r="E35" s="43" t="s">
        <v>39</v>
      </c>
      <c r="F35" s="43" t="s">
        <v>39</v>
      </c>
      <c r="G35" s="43" t="s">
        <v>39</v>
      </c>
      <c r="H35" s="43">
        <v>2</v>
      </c>
      <c r="I35" s="43" t="s">
        <v>39</v>
      </c>
      <c r="J35" s="43" t="str">
        <f t="shared" ref="J35:J38" si="7">I35</f>
        <v>NA</v>
      </c>
      <c r="K35" s="43" t="s">
        <v>39</v>
      </c>
      <c r="L35" s="43">
        <v>2</v>
      </c>
      <c r="M35" s="43" t="s">
        <v>111</v>
      </c>
      <c r="N35" s="2"/>
    </row>
    <row r="36" spans="1:14" ht="16">
      <c r="A36" s="43" t="s">
        <v>45</v>
      </c>
      <c r="B36" s="43" t="s">
        <v>45</v>
      </c>
      <c r="C36" s="43" t="s">
        <v>39</v>
      </c>
      <c r="D36" s="43" t="s">
        <v>39</v>
      </c>
      <c r="E36" s="43" t="s">
        <v>39</v>
      </c>
      <c r="F36" s="43" t="s">
        <v>39</v>
      </c>
      <c r="G36" s="43" t="s">
        <v>39</v>
      </c>
      <c r="H36" s="48">
        <v>225.7180157</v>
      </c>
      <c r="I36" s="43" t="s">
        <v>39</v>
      </c>
      <c r="J36" s="43" t="str">
        <f t="shared" si="7"/>
        <v>NA</v>
      </c>
      <c r="K36" s="43" t="s">
        <v>39</v>
      </c>
      <c r="L36" s="48">
        <v>274.72352869999997</v>
      </c>
      <c r="M36" s="48" t="s">
        <v>233</v>
      </c>
      <c r="N36" s="2"/>
    </row>
    <row r="37" spans="1:14" ht="16">
      <c r="A37" s="43" t="s">
        <v>46</v>
      </c>
      <c r="B37" s="43" t="s">
        <v>46</v>
      </c>
      <c r="C37" s="43" t="s">
        <v>39</v>
      </c>
      <c r="D37" s="43" t="s">
        <v>39</v>
      </c>
      <c r="E37" s="43" t="s">
        <v>39</v>
      </c>
      <c r="F37" s="43" t="s">
        <v>39</v>
      </c>
      <c r="G37" s="43" t="s">
        <v>39</v>
      </c>
      <c r="H37" s="43" t="s">
        <v>39</v>
      </c>
      <c r="I37" s="43" t="s">
        <v>39</v>
      </c>
      <c r="J37" s="43" t="str">
        <f t="shared" si="7"/>
        <v>NA</v>
      </c>
      <c r="K37" s="43" t="s">
        <v>39</v>
      </c>
      <c r="L37" s="43" t="s">
        <v>39</v>
      </c>
      <c r="M37" s="43" t="s">
        <v>39</v>
      </c>
      <c r="N37" s="2"/>
    </row>
    <row r="38" spans="1:14" ht="16">
      <c r="A38" s="43" t="s">
        <v>47</v>
      </c>
      <c r="B38" s="43" t="s">
        <v>47</v>
      </c>
      <c r="C38" s="43" t="s">
        <v>39</v>
      </c>
      <c r="D38" s="43" t="s">
        <v>39</v>
      </c>
      <c r="E38" s="43" t="s">
        <v>39</v>
      </c>
      <c r="F38" s="43" t="s">
        <v>39</v>
      </c>
      <c r="G38" s="43" t="s">
        <v>39</v>
      </c>
      <c r="H38" s="43">
        <v>0.14108000000000001</v>
      </c>
      <c r="I38" s="43" t="s">
        <v>39</v>
      </c>
      <c r="J38" s="43" t="str">
        <f t="shared" si="7"/>
        <v>NA</v>
      </c>
      <c r="K38" s="43" t="s">
        <v>39</v>
      </c>
      <c r="L38" s="43">
        <v>0.14108000000000001</v>
      </c>
      <c r="M38" s="43" t="s">
        <v>117</v>
      </c>
      <c r="N38" s="2"/>
    </row>
    <row r="39" spans="1:14" ht="14">
      <c r="F39" s="1"/>
      <c r="J39" s="17"/>
    </row>
    <row r="40" spans="1:14" ht="13"/>
    <row r="41" spans="1:14" s="5" customFormat="1" ht="13">
      <c r="H41" s="18"/>
      <c r="I41" s="69"/>
      <c r="J41" s="18"/>
      <c r="K41" s="18"/>
      <c r="L41" s="18"/>
    </row>
    <row r="42" spans="1:14" ht="13">
      <c r="A42" s="23"/>
    </row>
    <row r="43" spans="1:14" ht="17">
      <c r="A43" s="21"/>
    </row>
    <row r="44" spans="1:14" ht="14">
      <c r="A44" s="9"/>
    </row>
    <row r="45" spans="1:14" ht="13"/>
    <row r="46" spans="1:14" ht="13"/>
    <row r="47" spans="1:14" ht="13"/>
    <row r="48" spans="1:14" ht="13"/>
    <row r="49" spans="1:1" ht="13"/>
    <row r="50" spans="1:1" ht="13"/>
    <row r="51" spans="1:1" ht="13"/>
    <row r="52" spans="1:1" ht="13"/>
    <row r="53" spans="1:1" ht="13">
      <c r="A53" s="12"/>
    </row>
    <row r="54" spans="1:1" ht="14">
      <c r="A54" s="9"/>
    </row>
    <row r="55" spans="1:1" ht="13"/>
    <row r="56" spans="1:1" ht="13"/>
    <row r="57" spans="1:1" ht="14">
      <c r="A57" s="9"/>
    </row>
    <row r="58" spans="1:1" ht="13"/>
    <row r="59" spans="1:1" ht="15.75" customHeight="1">
      <c r="A59" s="3"/>
    </row>
    <row r="60" spans="1:1" ht="15.75" customHeight="1">
      <c r="A60" s="3"/>
    </row>
  </sheetData>
  <pageMargins left="0.75" right="0.75" top="1" bottom="1" header="0" footer="0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3"/>
  <sheetViews>
    <sheetView workbookViewId="0">
      <pane xSplit="1" topLeftCell="B1" activePane="topRight" state="frozen"/>
      <selection pane="topRight" activeCell="A17" sqref="A17"/>
    </sheetView>
  </sheetViews>
  <sheetFormatPr baseColWidth="10" defaultColWidth="14.5" defaultRowHeight="15.75" customHeight="1"/>
  <cols>
    <col min="1" max="1" width="48.1640625" style="25" customWidth="1"/>
    <col min="2" max="2" width="36.5" style="25" customWidth="1"/>
    <col min="3" max="3" width="14.5" style="25" customWidth="1"/>
    <col min="4" max="4" width="14.5" style="25"/>
    <col min="5" max="6" width="19.5" style="25" customWidth="1"/>
    <col min="7" max="7" width="15" style="25" customWidth="1"/>
    <col min="8" max="16384" width="14.5" style="25"/>
  </cols>
  <sheetData>
    <row r="1" spans="1:10" ht="15" customHeight="1">
      <c r="A1" s="44" t="s">
        <v>0</v>
      </c>
      <c r="B1" s="44" t="s">
        <v>1</v>
      </c>
      <c r="C1" s="11" t="s">
        <v>225</v>
      </c>
      <c r="D1" s="11" t="s">
        <v>226</v>
      </c>
      <c r="E1" s="43" t="s">
        <v>60</v>
      </c>
      <c r="F1" s="43" t="s">
        <v>61</v>
      </c>
      <c r="G1" s="11" t="s">
        <v>227</v>
      </c>
      <c r="H1" s="11" t="s">
        <v>228</v>
      </c>
      <c r="I1" s="43" t="s">
        <v>62</v>
      </c>
      <c r="J1" s="43" t="s">
        <v>63</v>
      </c>
    </row>
    <row r="2" spans="1:10" ht="15" customHeight="1">
      <c r="A2" s="43"/>
      <c r="B2" s="43"/>
      <c r="F2" s="13" t="s">
        <v>64</v>
      </c>
      <c r="J2" s="43" t="s">
        <v>65</v>
      </c>
    </row>
    <row r="3" spans="1:10" ht="15" customHeight="1">
      <c r="A3" s="56" t="s">
        <v>327</v>
      </c>
      <c r="B3" s="43" t="s">
        <v>7</v>
      </c>
      <c r="C3" s="43">
        <v>1.882175648E-2</v>
      </c>
      <c r="D3" s="13">
        <v>0.70930029459999999</v>
      </c>
      <c r="E3" s="43" t="s">
        <v>67</v>
      </c>
      <c r="F3" s="43" t="s">
        <v>68</v>
      </c>
      <c r="G3" s="43">
        <v>2.8496544669999999E-2</v>
      </c>
      <c r="H3" s="13">
        <v>2.9092817E-2</v>
      </c>
      <c r="I3" s="43" t="s">
        <v>70</v>
      </c>
      <c r="J3" s="43" t="s">
        <v>71</v>
      </c>
    </row>
    <row r="4" spans="1:10" ht="15" customHeight="1">
      <c r="A4" s="56" t="s">
        <v>328</v>
      </c>
      <c r="B4" s="43" t="s">
        <v>7</v>
      </c>
      <c r="C4" s="43"/>
      <c r="G4" s="43">
        <v>0.1108832924</v>
      </c>
      <c r="H4" s="13">
        <v>0.74126075039999995</v>
      </c>
      <c r="I4" s="43" t="s">
        <v>73</v>
      </c>
    </row>
    <row r="5" spans="1:10" ht="15" customHeight="1">
      <c r="A5" s="56" t="s">
        <v>329</v>
      </c>
      <c r="B5" s="43" t="s">
        <v>7</v>
      </c>
      <c r="C5" s="13">
        <v>0.86656466590000003</v>
      </c>
      <c r="D5" s="13">
        <v>2.5933733769999998</v>
      </c>
      <c r="E5" s="13" t="s">
        <v>67</v>
      </c>
      <c r="F5" s="13" t="s">
        <v>68</v>
      </c>
      <c r="G5" s="43">
        <v>8.9014761240000004E-2</v>
      </c>
      <c r="H5" s="13">
        <v>0.40341718380000002</v>
      </c>
      <c r="I5" s="43" t="s">
        <v>73</v>
      </c>
    </row>
    <row r="6" spans="1:10" ht="15" customHeight="1">
      <c r="A6" s="56" t="s">
        <v>330</v>
      </c>
      <c r="B6" s="43" t="s">
        <v>7</v>
      </c>
      <c r="C6" s="43">
        <v>2.7133615350000001E-3</v>
      </c>
      <c r="D6" s="13">
        <v>0.11599248700000001</v>
      </c>
      <c r="E6" s="43" t="s">
        <v>67</v>
      </c>
      <c r="F6" s="43" t="s">
        <v>68</v>
      </c>
    </row>
    <row r="7" spans="1:10" ht="15" customHeight="1">
      <c r="A7" s="56" t="s">
        <v>331</v>
      </c>
      <c r="B7" s="43" t="s">
        <v>7</v>
      </c>
      <c r="C7" s="43">
        <v>0.21390429389999999</v>
      </c>
      <c r="D7" s="13">
        <v>0.65841169079999995</v>
      </c>
      <c r="E7" s="43" t="s">
        <v>67</v>
      </c>
      <c r="F7" s="43" t="s">
        <v>68</v>
      </c>
      <c r="G7" s="43">
        <v>1.2290308830000001E-2</v>
      </c>
      <c r="H7" s="13">
        <v>3.2216332520000001E-3</v>
      </c>
      <c r="I7" s="43" t="s">
        <v>73</v>
      </c>
    </row>
    <row r="8" spans="1:10" ht="15" customHeight="1">
      <c r="A8" s="56" t="s">
        <v>332</v>
      </c>
      <c r="B8" s="43" t="s">
        <v>7</v>
      </c>
      <c r="C8" s="43"/>
      <c r="G8" s="43">
        <v>5.238967146E-3</v>
      </c>
      <c r="H8" s="13">
        <v>2.0891323869999999E-2</v>
      </c>
      <c r="I8" s="43" t="s">
        <v>73</v>
      </c>
    </row>
    <row r="9" spans="1:10" ht="15" customHeight="1">
      <c r="A9" s="56" t="s">
        <v>333</v>
      </c>
      <c r="B9" s="43" t="s">
        <v>19</v>
      </c>
      <c r="C9" s="43"/>
      <c r="G9" s="43">
        <f>0.1963669813*0.34</f>
        <v>6.6764773642000008E-2</v>
      </c>
      <c r="H9" s="13">
        <v>0.23220025259999999</v>
      </c>
      <c r="I9" s="43" t="s">
        <v>73</v>
      </c>
      <c r="J9" s="43" t="s">
        <v>274</v>
      </c>
    </row>
    <row r="10" spans="1:10" ht="15" customHeight="1">
      <c r="A10" s="56" t="s">
        <v>334</v>
      </c>
      <c r="B10" s="43" t="s">
        <v>19</v>
      </c>
      <c r="C10" s="43"/>
      <c r="G10" s="43">
        <v>0.76513393770000004</v>
      </c>
      <c r="H10" s="13">
        <v>0.64733177369999995</v>
      </c>
      <c r="I10" s="43" t="s">
        <v>73</v>
      </c>
    </row>
    <row r="11" spans="1:10" ht="15" customHeight="1">
      <c r="A11" s="56" t="s">
        <v>335</v>
      </c>
      <c r="B11" s="43" t="s">
        <v>19</v>
      </c>
      <c r="C11" s="43"/>
    </row>
    <row r="12" spans="1:10" ht="15" customHeight="1">
      <c r="A12" s="56" t="s">
        <v>336</v>
      </c>
      <c r="B12" s="43" t="s">
        <v>19</v>
      </c>
      <c r="C12" s="43"/>
      <c r="G12" s="43">
        <f>0.1963669813*0.66</f>
        <v>0.12960220765800001</v>
      </c>
      <c r="H12" s="13">
        <v>0.4507416668</v>
      </c>
      <c r="I12" s="43" t="s">
        <v>73</v>
      </c>
      <c r="J12" s="43" t="s">
        <v>275</v>
      </c>
    </row>
    <row r="13" spans="1:10" ht="15" customHeight="1">
      <c r="A13" s="56" t="s">
        <v>337</v>
      </c>
      <c r="B13" s="43" t="s">
        <v>19</v>
      </c>
      <c r="C13" s="43"/>
    </row>
    <row r="14" spans="1:10" ht="15" customHeight="1">
      <c r="A14" s="43" t="s">
        <v>24</v>
      </c>
      <c r="B14" s="43" t="s">
        <v>24</v>
      </c>
      <c r="C14" s="43"/>
      <c r="H14" s="25">
        <v>0.153</v>
      </c>
      <c r="I14" s="25" t="s">
        <v>273</v>
      </c>
    </row>
    <row r="15" spans="1:10" ht="15" customHeight="1">
      <c r="A15" s="57" t="s">
        <v>338</v>
      </c>
      <c r="B15" s="53" t="s">
        <v>234</v>
      </c>
      <c r="C15" s="43"/>
    </row>
    <row r="16" spans="1:10" ht="15" customHeight="1">
      <c r="A16" s="57" t="s">
        <v>339</v>
      </c>
      <c r="B16" s="53" t="s">
        <v>235</v>
      </c>
      <c r="C16" s="43"/>
      <c r="G16" s="43">
        <f>0.1570056673+0.03925141682</f>
        <v>0.19625708412000001</v>
      </c>
      <c r="H16" s="13">
        <v>0.1639932133</v>
      </c>
      <c r="I16" s="43" t="s">
        <v>73</v>
      </c>
    </row>
    <row r="17" spans="1:10" ht="15" customHeight="1">
      <c r="A17" s="56" t="s">
        <v>357</v>
      </c>
      <c r="B17" s="43" t="s">
        <v>26</v>
      </c>
      <c r="C17" s="43">
        <v>0.72237816939999999</v>
      </c>
      <c r="D17" s="13">
        <v>1.0261153620000001</v>
      </c>
      <c r="E17" s="43" t="s">
        <v>67</v>
      </c>
      <c r="F17" s="43" t="s">
        <v>68</v>
      </c>
      <c r="G17" s="43">
        <v>7.9582716339999995E-3</v>
      </c>
      <c r="H17" s="13">
        <v>2.7418443979999998E-2</v>
      </c>
      <c r="I17" s="43" t="s">
        <v>73</v>
      </c>
    </row>
    <row r="18" spans="1:10" ht="15" customHeight="1">
      <c r="A18" s="56" t="s">
        <v>340</v>
      </c>
      <c r="B18" s="43" t="s">
        <v>26</v>
      </c>
      <c r="C18" s="43"/>
      <c r="G18" s="43">
        <v>3.202914154E-2</v>
      </c>
      <c r="H18" s="13">
        <v>8.5310036699999994E-2</v>
      </c>
      <c r="I18" s="43" t="s">
        <v>73</v>
      </c>
    </row>
    <row r="19" spans="1:10" ht="15" customHeight="1">
      <c r="A19" s="56" t="s">
        <v>341</v>
      </c>
      <c r="B19" s="43" t="s">
        <v>26</v>
      </c>
      <c r="C19" s="13">
        <v>0.25305251099999998</v>
      </c>
      <c r="D19" s="13">
        <v>0.26306381950000002</v>
      </c>
      <c r="E19" s="13" t="s">
        <v>67</v>
      </c>
      <c r="F19" s="13" t="s">
        <v>68</v>
      </c>
      <c r="G19" s="43">
        <v>0.10551164740000001</v>
      </c>
      <c r="H19" s="13">
        <v>6.2032545000000001E-2</v>
      </c>
      <c r="I19" s="43" t="s">
        <v>70</v>
      </c>
      <c r="J19" s="43" t="s">
        <v>71</v>
      </c>
    </row>
    <row r="20" spans="1:10" ht="15" customHeight="1">
      <c r="A20" s="56" t="s">
        <v>342</v>
      </c>
      <c r="B20" s="43" t="s">
        <v>26</v>
      </c>
      <c r="C20" s="43"/>
      <c r="G20" s="43">
        <v>2.5622141689999999E-3</v>
      </c>
      <c r="H20" s="13">
        <v>2.019654016E-3</v>
      </c>
      <c r="I20" s="43" t="s">
        <v>73</v>
      </c>
    </row>
    <row r="21" spans="1:10" ht="16">
      <c r="A21" s="56" t="s">
        <v>343</v>
      </c>
      <c r="B21" s="43" t="s">
        <v>26</v>
      </c>
      <c r="C21" s="43">
        <v>1.406347759</v>
      </c>
      <c r="D21" s="13">
        <v>0.68652173250000004</v>
      </c>
      <c r="E21" s="43" t="s">
        <v>67</v>
      </c>
      <c r="F21" s="43" t="s">
        <v>68</v>
      </c>
      <c r="G21" s="43">
        <v>0.14212612669999999</v>
      </c>
      <c r="H21" s="13">
        <v>8.2418776070000005E-2</v>
      </c>
      <c r="I21" s="43" t="s">
        <v>73</v>
      </c>
    </row>
    <row r="22" spans="1:10" ht="16">
      <c r="A22" s="56" t="s">
        <v>344</v>
      </c>
      <c r="B22" s="43" t="s">
        <v>28</v>
      </c>
      <c r="G22" s="43">
        <f>0.005428562755/2</f>
        <v>2.7142813774999998E-3</v>
      </c>
      <c r="I22" s="43" t="s">
        <v>73</v>
      </c>
      <c r="J22" s="43" t="s">
        <v>276</v>
      </c>
    </row>
    <row r="23" spans="1:10" ht="16">
      <c r="A23" s="56" t="s">
        <v>345</v>
      </c>
      <c r="B23" s="43" t="s">
        <v>28</v>
      </c>
      <c r="G23" s="43">
        <v>12.483042149999999</v>
      </c>
      <c r="H23" s="13">
        <v>4.1862286500000003</v>
      </c>
      <c r="I23" s="43" t="s">
        <v>70</v>
      </c>
      <c r="J23" s="43" t="s">
        <v>71</v>
      </c>
    </row>
    <row r="24" spans="1:10" ht="16">
      <c r="A24" s="56" t="s">
        <v>346</v>
      </c>
      <c r="B24" s="43" t="s">
        <v>28</v>
      </c>
      <c r="G24" s="43">
        <v>0.72869331999999998</v>
      </c>
      <c r="H24" s="13">
        <v>9.1386851530000004E-3</v>
      </c>
      <c r="I24" s="43" t="s">
        <v>73</v>
      </c>
    </row>
    <row r="25" spans="1:10" ht="16">
      <c r="A25" s="56" t="s">
        <v>347</v>
      </c>
      <c r="B25" s="43" t="s">
        <v>28</v>
      </c>
      <c r="G25" s="43">
        <f>0.001142435379/2</f>
        <v>5.7121768950000001E-4</v>
      </c>
      <c r="H25" s="43">
        <f>H26</f>
        <v>5.5818998650000002E-5</v>
      </c>
      <c r="I25" s="43" t="s">
        <v>73</v>
      </c>
      <c r="J25" s="43" t="s">
        <v>277</v>
      </c>
    </row>
    <row r="26" spans="1:10" ht="16">
      <c r="A26" s="56" t="s">
        <v>348</v>
      </c>
      <c r="B26" s="43" t="s">
        <v>28</v>
      </c>
      <c r="G26" s="43">
        <f>G25</f>
        <v>5.7121768950000001E-4</v>
      </c>
      <c r="H26" s="43">
        <f>0.0001116379973/2</f>
        <v>5.5818998650000002E-5</v>
      </c>
      <c r="I26" s="43" t="s">
        <v>73</v>
      </c>
      <c r="J26" s="43" t="str">
        <f>J25</f>
        <v>Moonfish &amp; silverside grouped due to confidentiality together so catch is split 50/50, avg 94-98 or 2014-18</v>
      </c>
    </row>
    <row r="27" spans="1:10" ht="16">
      <c r="A27" s="56" t="s">
        <v>349</v>
      </c>
      <c r="B27" s="43" t="s">
        <v>28</v>
      </c>
    </row>
    <row r="28" spans="1:10" ht="16">
      <c r="A28" s="56" t="s">
        <v>350</v>
      </c>
      <c r="B28" s="43" t="s">
        <v>28</v>
      </c>
      <c r="G28" s="43">
        <f>G22</f>
        <v>2.7142813774999998E-3</v>
      </c>
      <c r="H28" s="13">
        <v>2.2412619619999999E-4</v>
      </c>
      <c r="I28" s="43" t="s">
        <v>73</v>
      </c>
      <c r="J28" s="43" t="s">
        <v>276</v>
      </c>
    </row>
    <row r="29" spans="1:10" ht="16">
      <c r="A29" s="56" t="s">
        <v>351</v>
      </c>
      <c r="B29" s="43" t="s">
        <v>28</v>
      </c>
      <c r="G29" s="43">
        <v>4.3562251259999997E-2</v>
      </c>
      <c r="H29" s="13">
        <v>0.2592801709</v>
      </c>
      <c r="I29" s="43" t="s">
        <v>73</v>
      </c>
    </row>
    <row r="30" spans="1:10" ht="16">
      <c r="A30" s="56" t="s">
        <v>352</v>
      </c>
      <c r="B30" s="43" t="s">
        <v>34</v>
      </c>
      <c r="G30" s="43">
        <f>0.7651339377/2</f>
        <v>0.38256696885000002</v>
      </c>
      <c r="H30" s="43">
        <f>0.2134920281/2</f>
        <v>0.10674601405</v>
      </c>
      <c r="I30" s="43" t="s">
        <v>73</v>
      </c>
      <c r="J30" s="43" t="s">
        <v>278</v>
      </c>
    </row>
    <row r="31" spans="1:10" ht="16">
      <c r="A31" s="56" t="s">
        <v>353</v>
      </c>
      <c r="B31" s="43" t="s">
        <v>34</v>
      </c>
      <c r="G31" s="43">
        <f>G30</f>
        <v>0.38256696885000002</v>
      </c>
      <c r="H31" s="43">
        <f>H30</f>
        <v>0.10674601405</v>
      </c>
      <c r="I31" s="43" t="s">
        <v>73</v>
      </c>
      <c r="J31" s="43" t="str">
        <f>J30</f>
        <v>Oyster &amp; mussel grouped together due to confidentiality so catch is split 50/50, avg 94-98 or 2014-18</v>
      </c>
    </row>
    <row r="32" spans="1:10" ht="16">
      <c r="A32" s="56" t="s">
        <v>354</v>
      </c>
      <c r="B32" s="43" t="s">
        <v>34</v>
      </c>
      <c r="G32" s="43">
        <v>5.8694252899999997</v>
      </c>
      <c r="H32" s="13">
        <v>2.7892231949999999</v>
      </c>
      <c r="I32" s="43" t="s">
        <v>73</v>
      </c>
      <c r="J32" s="13" t="s">
        <v>88</v>
      </c>
    </row>
    <row r="33" spans="1:2" ht="16">
      <c r="A33" s="43" t="s">
        <v>36</v>
      </c>
      <c r="B33" s="43" t="s">
        <v>36</v>
      </c>
    </row>
    <row r="34" spans="1:2" ht="16">
      <c r="A34" s="43" t="s">
        <v>38</v>
      </c>
      <c r="B34" s="43" t="s">
        <v>38</v>
      </c>
    </row>
    <row r="35" spans="1:2" ht="16">
      <c r="A35" s="43" t="s">
        <v>40</v>
      </c>
      <c r="B35" s="43" t="s">
        <v>40</v>
      </c>
    </row>
    <row r="36" spans="1:2" ht="16">
      <c r="A36" s="58" t="s">
        <v>356</v>
      </c>
      <c r="B36" s="43" t="s">
        <v>42</v>
      </c>
    </row>
    <row r="37" spans="1:2" ht="16">
      <c r="A37" s="43" t="s">
        <v>45</v>
      </c>
      <c r="B37" s="43" t="s">
        <v>45</v>
      </c>
    </row>
    <row r="38" spans="1:2" ht="16">
      <c r="A38" s="43" t="s">
        <v>46</v>
      </c>
      <c r="B38" s="43" t="s">
        <v>46</v>
      </c>
    </row>
    <row r="39" spans="1:2" ht="16">
      <c r="A39" s="43" t="s">
        <v>47</v>
      </c>
      <c r="B39" s="43" t="s">
        <v>47</v>
      </c>
    </row>
    <row r="42" spans="1:2" ht="16">
      <c r="A42" s="49"/>
    </row>
    <row r="43" spans="1:2" ht="16">
      <c r="A43" s="48"/>
    </row>
  </sheetData>
  <pageMargins left="0.75" right="0.75" top="1" bottom="1" header="0" footer="0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999"/>
  <sheetViews>
    <sheetView workbookViewId="0">
      <selection activeCell="A36" sqref="A36"/>
    </sheetView>
  </sheetViews>
  <sheetFormatPr baseColWidth="10" defaultColWidth="14.5" defaultRowHeight="15.75" customHeight="1"/>
  <cols>
    <col min="1" max="1" width="34" style="29" customWidth="1"/>
    <col min="2" max="2" width="35.83203125" style="29" customWidth="1"/>
    <col min="3" max="3" width="65.5" style="32" customWidth="1"/>
    <col min="4" max="4" width="26" style="29" customWidth="1"/>
    <col min="5" max="5" width="13.5" style="29" customWidth="1"/>
    <col min="6" max="26" width="11" style="29" customWidth="1"/>
    <col min="27" max="16384" width="14.5" style="29"/>
  </cols>
  <sheetData>
    <row r="1" spans="1:26" ht="15" customHeight="1">
      <c r="A1" s="30" t="s">
        <v>0</v>
      </c>
      <c r="B1" s="31" t="s">
        <v>118</v>
      </c>
      <c r="C1" s="30" t="s">
        <v>119</v>
      </c>
      <c r="D1" s="30" t="s">
        <v>120</v>
      </c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51">
      <c r="A2" s="59" t="s">
        <v>360</v>
      </c>
      <c r="B2" s="24" t="s">
        <v>128</v>
      </c>
      <c r="C2" s="33" t="s">
        <v>130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15" customHeight="1">
      <c r="A3" s="60" t="s">
        <v>333</v>
      </c>
      <c r="B3" s="24" t="s">
        <v>236</v>
      </c>
      <c r="C3" s="34"/>
      <c r="D3" s="24"/>
      <c r="E3" s="26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26" ht="34">
      <c r="A4" s="59" t="s">
        <v>361</v>
      </c>
      <c r="B4" s="24" t="s">
        <v>157</v>
      </c>
      <c r="C4" s="34" t="s">
        <v>158</v>
      </c>
      <c r="D4" s="35" t="s">
        <v>238</v>
      </c>
      <c r="E4" s="27"/>
      <c r="F4" s="36"/>
      <c r="G4" s="36"/>
      <c r="H4" s="36"/>
      <c r="I4" s="36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</row>
    <row r="5" spans="1:26" ht="15" customHeight="1">
      <c r="A5" s="56" t="s">
        <v>332</v>
      </c>
      <c r="B5" s="26" t="s">
        <v>159</v>
      </c>
      <c r="C5" s="38"/>
      <c r="D5" s="26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spans="1:26" ht="51">
      <c r="A6" s="61" t="s">
        <v>362</v>
      </c>
      <c r="B6" s="24" t="s">
        <v>128</v>
      </c>
      <c r="C6" s="33" t="s">
        <v>130</v>
      </c>
      <c r="D6" s="33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spans="1:26" ht="34">
      <c r="A7" s="59" t="s">
        <v>347</v>
      </c>
      <c r="B7" s="24" t="s">
        <v>237</v>
      </c>
      <c r="C7" s="34" t="s">
        <v>158</v>
      </c>
      <c r="D7" s="34" t="s">
        <v>215</v>
      </c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26" ht="17">
      <c r="A8" s="59" t="s">
        <v>349</v>
      </c>
      <c r="B8" s="24" t="s">
        <v>160</v>
      </c>
      <c r="C8" s="34" t="s">
        <v>161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</row>
    <row r="9" spans="1:26" ht="34">
      <c r="A9" s="59" t="s">
        <v>359</v>
      </c>
      <c r="B9" s="24" t="s">
        <v>157</v>
      </c>
      <c r="C9" s="34" t="s">
        <v>158</v>
      </c>
      <c r="D9" s="34" t="s">
        <v>162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spans="1:26" ht="51">
      <c r="A10" s="59" t="s">
        <v>363</v>
      </c>
      <c r="B10" s="24" t="s">
        <v>163</v>
      </c>
      <c r="C10" s="34" t="s">
        <v>164</v>
      </c>
      <c r="D10" s="34" t="s">
        <v>239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spans="1:26" ht="17">
      <c r="A11" s="62" t="s">
        <v>364</v>
      </c>
      <c r="B11" s="24" t="s">
        <v>165</v>
      </c>
      <c r="C11" s="34" t="s">
        <v>166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26" ht="51">
      <c r="A12" s="59" t="s">
        <v>331</v>
      </c>
      <c r="B12" s="24" t="s">
        <v>167</v>
      </c>
      <c r="C12" s="34" t="s">
        <v>168</v>
      </c>
      <c r="D12" s="34" t="s">
        <v>169</v>
      </c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spans="1:26" ht="34">
      <c r="A13" s="59" t="s">
        <v>345</v>
      </c>
      <c r="B13" s="34" t="s">
        <v>170</v>
      </c>
      <c r="C13" s="34" t="s">
        <v>158</v>
      </c>
      <c r="D13" s="34" t="s">
        <v>253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spans="1:26" ht="51">
      <c r="A14" s="62" t="s">
        <v>365</v>
      </c>
      <c r="B14" s="24" t="s">
        <v>157</v>
      </c>
      <c r="C14" s="34" t="s">
        <v>171</v>
      </c>
      <c r="D14" s="34" t="s">
        <v>240</v>
      </c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5" spans="1:26" ht="15" customHeight="1">
      <c r="A15" s="59" t="s">
        <v>366</v>
      </c>
      <c r="B15" s="24" t="s">
        <v>172</v>
      </c>
      <c r="C15" s="3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spans="1:26" ht="15" customHeight="1">
      <c r="A16" s="59" t="s">
        <v>329</v>
      </c>
      <c r="B16" s="24" t="s">
        <v>159</v>
      </c>
      <c r="C16" s="3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</row>
    <row r="17" spans="1:26" ht="15" customHeight="1">
      <c r="A17" s="59" t="s">
        <v>358</v>
      </c>
      <c r="B17" s="34" t="s">
        <v>173</v>
      </c>
      <c r="C17" s="3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</row>
    <row r="18" spans="1:26" ht="15" customHeight="1">
      <c r="A18" s="59" t="s">
        <v>367</v>
      </c>
      <c r="B18" s="24" t="s">
        <v>241</v>
      </c>
      <c r="C18" s="3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34">
      <c r="A19" s="59" t="s">
        <v>351</v>
      </c>
      <c r="B19" s="24" t="s">
        <v>159</v>
      </c>
      <c r="C19" s="34" t="s">
        <v>158</v>
      </c>
      <c r="D19" s="34" t="s">
        <v>242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spans="1:26" ht="51">
      <c r="A20" s="59" t="s">
        <v>368</v>
      </c>
      <c r="B20" s="24" t="s">
        <v>167</v>
      </c>
      <c r="C20" s="34" t="s">
        <v>168</v>
      </c>
      <c r="D20" s="34" t="s">
        <v>159</v>
      </c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34">
      <c r="A21" s="59" t="s">
        <v>343</v>
      </c>
      <c r="B21" s="38" t="s">
        <v>170</v>
      </c>
      <c r="C21" s="38" t="s">
        <v>158</v>
      </c>
      <c r="D21" s="38" t="s">
        <v>159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51">
      <c r="A22" s="63" t="s">
        <v>369</v>
      </c>
      <c r="B22" s="24" t="s">
        <v>128</v>
      </c>
      <c r="C22" s="33" t="s">
        <v>130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51">
      <c r="A23" s="63" t="s">
        <v>334</v>
      </c>
      <c r="B23" s="24" t="s">
        <v>128</v>
      </c>
      <c r="C23" s="33" t="s">
        <v>174</v>
      </c>
      <c r="D23" s="39" t="s">
        <v>254</v>
      </c>
      <c r="E23" s="28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34">
      <c r="A24" s="32" t="s">
        <v>32</v>
      </c>
      <c r="B24" s="34" t="s">
        <v>170</v>
      </c>
      <c r="C24" s="34" t="s">
        <v>158</v>
      </c>
      <c r="D24" s="34" t="s">
        <v>255</v>
      </c>
      <c r="E24" s="26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</row>
    <row r="25" spans="1:26" ht="17">
      <c r="A25" s="59" t="s">
        <v>370</v>
      </c>
      <c r="B25" s="24" t="s">
        <v>167</v>
      </c>
      <c r="C25" s="34" t="s">
        <v>175</v>
      </c>
      <c r="D25" s="35" t="s">
        <v>176</v>
      </c>
      <c r="E25" s="27"/>
      <c r="F25" s="36"/>
      <c r="G25" s="36"/>
      <c r="H25" s="36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</row>
    <row r="26" spans="1:26" ht="51">
      <c r="A26" s="59" t="s">
        <v>330</v>
      </c>
      <c r="B26" s="34" t="s">
        <v>243</v>
      </c>
      <c r="C26" s="3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</row>
    <row r="27" spans="1:26" ht="17">
      <c r="A27" s="59" t="s">
        <v>335</v>
      </c>
      <c r="B27" s="24" t="s">
        <v>244</v>
      </c>
      <c r="C27" s="3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</row>
    <row r="28" spans="1:26" ht="17">
      <c r="A28" s="59" t="s">
        <v>340</v>
      </c>
      <c r="B28" s="24" t="s">
        <v>159</v>
      </c>
      <c r="C28" s="3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spans="1:26" ht="34">
      <c r="A29" s="59" t="s">
        <v>327</v>
      </c>
      <c r="B29" s="24" t="s">
        <v>159</v>
      </c>
      <c r="C29" s="34" t="s">
        <v>158</v>
      </c>
      <c r="D29" s="34" t="s">
        <v>245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spans="1:26" ht="17">
      <c r="A30" s="34" t="s">
        <v>40</v>
      </c>
      <c r="B30" s="24" t="s">
        <v>128</v>
      </c>
      <c r="C30" s="34" t="s">
        <v>177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spans="1:26" ht="34">
      <c r="A31" s="64" t="s">
        <v>371</v>
      </c>
      <c r="B31" s="24" t="s">
        <v>178</v>
      </c>
      <c r="C31" s="34" t="s">
        <v>179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17">
      <c r="A32" s="34" t="s">
        <v>180</v>
      </c>
      <c r="B32" s="24" t="s">
        <v>246</v>
      </c>
      <c r="C32" s="3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34">
      <c r="A33" s="34" t="s">
        <v>181</v>
      </c>
      <c r="B33" s="24" t="s">
        <v>128</v>
      </c>
      <c r="C33" s="34" t="s">
        <v>182</v>
      </c>
      <c r="D33" s="37" t="s">
        <v>247</v>
      </c>
      <c r="E33" s="26"/>
      <c r="F33" s="26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17">
      <c r="A34" s="34" t="s">
        <v>183</v>
      </c>
      <c r="B34" s="24" t="s">
        <v>128</v>
      </c>
      <c r="C34" s="34" t="s">
        <v>184</v>
      </c>
      <c r="D34" s="34" t="s">
        <v>209</v>
      </c>
      <c r="E34" s="27"/>
      <c r="F34" s="40"/>
      <c r="G34" s="36"/>
      <c r="H34" s="36"/>
      <c r="I34" s="36"/>
      <c r="J34" s="36"/>
      <c r="K34" s="36"/>
      <c r="L34" s="36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</row>
    <row r="35" spans="1:26" ht="34">
      <c r="A35" s="34" t="s">
        <v>185</v>
      </c>
      <c r="B35" s="24" t="s">
        <v>128</v>
      </c>
      <c r="C35" s="34" t="s">
        <v>186</v>
      </c>
      <c r="D35" s="34" t="s">
        <v>209</v>
      </c>
      <c r="E35" s="27"/>
      <c r="F35" s="40"/>
      <c r="G35" s="36"/>
      <c r="H35" s="36"/>
      <c r="I35" s="36"/>
      <c r="J35" s="36"/>
      <c r="K35" s="36"/>
      <c r="L35" s="36"/>
      <c r="M35" s="36"/>
      <c r="N35" s="36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</row>
    <row r="36" spans="1:26" ht="68">
      <c r="A36" s="38" t="s">
        <v>187</v>
      </c>
      <c r="B36" s="26" t="s">
        <v>128</v>
      </c>
      <c r="C36" s="34" t="s">
        <v>188</v>
      </c>
      <c r="D36" s="34" t="s">
        <v>248</v>
      </c>
      <c r="E36" s="26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</row>
    <row r="37" spans="1:26" ht="34">
      <c r="A37" s="64" t="s">
        <v>372</v>
      </c>
      <c r="B37" s="24" t="s">
        <v>189</v>
      </c>
      <c r="C37" s="34" t="s">
        <v>190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</row>
    <row r="38" spans="1:26" ht="34">
      <c r="A38" s="64" t="s">
        <v>373</v>
      </c>
      <c r="B38" s="24" t="s">
        <v>189</v>
      </c>
      <c r="C38" s="34" t="s">
        <v>190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</row>
    <row r="39" spans="1:26" ht="34">
      <c r="A39" s="64" t="s">
        <v>374</v>
      </c>
      <c r="B39" s="24" t="s">
        <v>249</v>
      </c>
      <c r="C39" s="32" t="s">
        <v>191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</row>
    <row r="40" spans="1:26" ht="17">
      <c r="A40" s="64" t="s">
        <v>375</v>
      </c>
      <c r="B40" s="24" t="s">
        <v>252</v>
      </c>
      <c r="C40" s="34" t="s">
        <v>192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</row>
    <row r="41" spans="1:26" ht="34">
      <c r="A41" s="64" t="s">
        <v>376</v>
      </c>
      <c r="B41" s="24" t="s">
        <v>193</v>
      </c>
      <c r="C41" s="34" t="s">
        <v>192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</row>
    <row r="42" spans="1:26" ht="17">
      <c r="A42" s="64" t="s">
        <v>377</v>
      </c>
      <c r="B42" s="24" t="s">
        <v>250</v>
      </c>
      <c r="C42" s="3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</row>
    <row r="43" spans="1:26" ht="17">
      <c r="A43" s="64" t="s">
        <v>378</v>
      </c>
      <c r="B43" s="24" t="s">
        <v>251</v>
      </c>
      <c r="C43" s="34" t="s">
        <v>192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</row>
    <row r="44" spans="1:26" ht="16">
      <c r="A44" s="34"/>
      <c r="C44" s="34"/>
      <c r="D44" s="34"/>
    </row>
    <row r="45" spans="1:26" ht="16">
      <c r="A45" s="41"/>
      <c r="C45" s="34"/>
      <c r="D45" s="34"/>
    </row>
    <row r="46" spans="1:26" ht="16">
      <c r="A46" s="34"/>
      <c r="C46" s="34"/>
      <c r="D46" s="34"/>
    </row>
    <row r="47" spans="1:26" ht="16">
      <c r="A47" s="34"/>
      <c r="C47" s="34"/>
      <c r="D47" s="34"/>
    </row>
    <row r="48" spans="1:26" ht="16">
      <c r="A48" s="34"/>
      <c r="C48" s="34"/>
      <c r="D48" s="34"/>
    </row>
    <row r="49" spans="1:4" ht="16">
      <c r="A49" s="34"/>
      <c r="C49" s="34"/>
      <c r="D49" s="34"/>
    </row>
    <row r="50" spans="1:4" ht="16">
      <c r="A50" s="34"/>
      <c r="C50" s="34"/>
      <c r="D50" s="34"/>
    </row>
    <row r="51" spans="1:4" ht="16">
      <c r="A51" s="34"/>
      <c r="C51" s="34"/>
      <c r="D51" s="34"/>
    </row>
    <row r="52" spans="1:4" ht="16">
      <c r="A52" s="34"/>
      <c r="C52" s="34"/>
      <c r="D52" s="34"/>
    </row>
    <row r="53" spans="1:4" ht="16">
      <c r="A53" s="34"/>
      <c r="C53" s="34"/>
      <c r="D53" s="34"/>
    </row>
    <row r="54" spans="1:4" ht="16">
      <c r="A54" s="34"/>
      <c r="C54" s="34"/>
      <c r="D54" s="34"/>
    </row>
    <row r="55" spans="1:4" ht="16">
      <c r="A55" s="34"/>
      <c r="C55" s="34"/>
      <c r="D55" s="34"/>
    </row>
    <row r="56" spans="1:4" ht="16">
      <c r="A56" s="34"/>
      <c r="C56" s="34"/>
      <c r="D56" s="34"/>
    </row>
    <row r="57" spans="1:4" ht="16">
      <c r="A57" s="34"/>
      <c r="C57" s="34"/>
      <c r="D57" s="34"/>
    </row>
    <row r="58" spans="1:4" ht="16">
      <c r="A58" s="34"/>
      <c r="C58" s="34"/>
      <c r="D58" s="34"/>
    </row>
    <row r="59" spans="1:4" ht="16">
      <c r="A59" s="34"/>
      <c r="C59" s="34"/>
      <c r="D59" s="34"/>
    </row>
    <row r="60" spans="1:4" ht="16">
      <c r="A60" s="34"/>
      <c r="C60" s="34"/>
      <c r="D60" s="34"/>
    </row>
    <row r="61" spans="1:4" ht="16">
      <c r="A61" s="34"/>
      <c r="C61" s="34"/>
      <c r="D61" s="34"/>
    </row>
    <row r="62" spans="1:4" ht="16">
      <c r="A62" s="34"/>
      <c r="C62" s="34"/>
      <c r="D62" s="34"/>
    </row>
    <row r="63" spans="1:4" ht="16">
      <c r="A63" s="34"/>
      <c r="C63" s="34"/>
      <c r="D63" s="34"/>
    </row>
    <row r="64" spans="1:4" ht="16">
      <c r="A64" s="34"/>
      <c r="C64" s="34"/>
      <c r="D64" s="34"/>
    </row>
    <row r="65" spans="1:4" ht="16">
      <c r="A65" s="34"/>
      <c r="C65" s="34"/>
      <c r="D65" s="34"/>
    </row>
    <row r="66" spans="1:4" ht="16">
      <c r="A66" s="34"/>
      <c r="C66" s="34"/>
      <c r="D66" s="34"/>
    </row>
    <row r="67" spans="1:4" ht="16">
      <c r="A67" s="34"/>
      <c r="C67" s="34"/>
      <c r="D67" s="34"/>
    </row>
    <row r="68" spans="1:4" ht="16">
      <c r="A68" s="34"/>
      <c r="C68" s="34"/>
      <c r="D68" s="34"/>
    </row>
    <row r="69" spans="1:4" ht="16">
      <c r="A69" s="34"/>
      <c r="C69" s="34"/>
      <c r="D69" s="34"/>
    </row>
    <row r="70" spans="1:4" ht="16">
      <c r="A70" s="34"/>
      <c r="C70" s="34"/>
      <c r="D70" s="34"/>
    </row>
    <row r="71" spans="1:4" ht="16">
      <c r="A71" s="34"/>
      <c r="C71" s="34"/>
      <c r="D71" s="34"/>
    </row>
    <row r="72" spans="1:4" ht="16">
      <c r="A72" s="34"/>
      <c r="C72" s="34"/>
      <c r="D72" s="34"/>
    </row>
    <row r="73" spans="1:4" ht="16">
      <c r="A73" s="34"/>
      <c r="C73" s="34"/>
      <c r="D73" s="34"/>
    </row>
    <row r="74" spans="1:4" ht="16">
      <c r="A74" s="34"/>
      <c r="C74" s="34"/>
      <c r="D74" s="34"/>
    </row>
    <row r="75" spans="1:4" ht="16">
      <c r="A75" s="34"/>
      <c r="C75" s="34"/>
      <c r="D75" s="34"/>
    </row>
    <row r="76" spans="1:4" ht="16">
      <c r="A76" s="34"/>
      <c r="C76" s="34"/>
      <c r="D76" s="34"/>
    </row>
    <row r="77" spans="1:4" ht="16">
      <c r="A77" s="34"/>
      <c r="C77" s="34"/>
      <c r="D77" s="34"/>
    </row>
    <row r="78" spans="1:4" ht="16">
      <c r="A78" s="34"/>
      <c r="C78" s="34"/>
      <c r="D78" s="34"/>
    </row>
    <row r="79" spans="1:4" ht="16">
      <c r="A79" s="34"/>
      <c r="C79" s="34"/>
      <c r="D79" s="34"/>
    </row>
    <row r="80" spans="1:4" ht="16">
      <c r="A80" s="34"/>
      <c r="C80" s="34"/>
      <c r="D80" s="34"/>
    </row>
    <row r="81" spans="1:4" ht="16">
      <c r="A81" s="34"/>
      <c r="C81" s="34"/>
      <c r="D81" s="34"/>
    </row>
    <row r="82" spans="1:4" ht="16">
      <c r="A82" s="34"/>
      <c r="C82" s="34"/>
      <c r="D82" s="34"/>
    </row>
    <row r="83" spans="1:4" ht="16">
      <c r="A83" s="34"/>
      <c r="C83" s="34"/>
      <c r="D83" s="34"/>
    </row>
    <row r="84" spans="1:4" ht="16">
      <c r="A84" s="34"/>
      <c r="C84" s="34"/>
      <c r="D84" s="34"/>
    </row>
    <row r="85" spans="1:4" ht="16">
      <c r="A85" s="34"/>
      <c r="C85" s="34"/>
      <c r="D85" s="34"/>
    </row>
    <row r="86" spans="1:4" ht="16">
      <c r="A86" s="34"/>
      <c r="C86" s="34"/>
      <c r="D86" s="34"/>
    </row>
    <row r="87" spans="1:4" ht="16">
      <c r="A87" s="34"/>
      <c r="C87" s="34"/>
      <c r="D87" s="34"/>
    </row>
    <row r="88" spans="1:4" ht="16">
      <c r="A88" s="34"/>
      <c r="C88" s="34"/>
      <c r="D88" s="34"/>
    </row>
    <row r="89" spans="1:4" ht="16">
      <c r="A89" s="34"/>
      <c r="C89" s="34"/>
      <c r="D89" s="34"/>
    </row>
    <row r="90" spans="1:4" ht="16">
      <c r="A90" s="34"/>
      <c r="C90" s="34"/>
      <c r="D90" s="34"/>
    </row>
    <row r="91" spans="1:4" ht="16">
      <c r="A91" s="34"/>
      <c r="C91" s="34"/>
      <c r="D91" s="34"/>
    </row>
    <row r="92" spans="1:4" ht="16">
      <c r="A92" s="34"/>
      <c r="C92" s="34"/>
      <c r="D92" s="34"/>
    </row>
    <row r="93" spans="1:4" ht="16">
      <c r="A93" s="34"/>
      <c r="C93" s="34"/>
      <c r="D93" s="34"/>
    </row>
    <row r="94" spans="1:4" ht="16">
      <c r="A94" s="34"/>
      <c r="C94" s="34"/>
      <c r="D94" s="34"/>
    </row>
    <row r="95" spans="1:4" ht="16">
      <c r="A95" s="34"/>
      <c r="C95" s="34"/>
      <c r="D95" s="34"/>
    </row>
    <row r="96" spans="1:4" ht="16">
      <c r="A96" s="34"/>
      <c r="C96" s="34"/>
      <c r="D96" s="34"/>
    </row>
    <row r="97" spans="1:4" ht="16">
      <c r="A97" s="34"/>
      <c r="C97" s="34"/>
      <c r="D97" s="34"/>
    </row>
    <row r="98" spans="1:4" ht="16">
      <c r="A98" s="34"/>
      <c r="C98" s="34"/>
      <c r="D98" s="34"/>
    </row>
    <row r="99" spans="1:4" ht="16">
      <c r="A99" s="34"/>
      <c r="C99" s="34"/>
      <c r="D99" s="34"/>
    </row>
    <row r="100" spans="1:4" ht="16">
      <c r="A100" s="34"/>
      <c r="C100" s="34"/>
      <c r="D100" s="34"/>
    </row>
    <row r="101" spans="1:4" ht="16">
      <c r="A101" s="34"/>
      <c r="C101" s="34"/>
      <c r="D101" s="34"/>
    </row>
    <row r="102" spans="1:4" ht="16">
      <c r="A102" s="34"/>
      <c r="C102" s="34"/>
      <c r="D102" s="34"/>
    </row>
    <row r="103" spans="1:4" ht="16">
      <c r="A103" s="34"/>
      <c r="C103" s="34"/>
      <c r="D103" s="34"/>
    </row>
    <row r="104" spans="1:4" ht="16">
      <c r="A104" s="34"/>
      <c r="C104" s="34"/>
      <c r="D104" s="34"/>
    </row>
    <row r="105" spans="1:4" ht="16">
      <c r="A105" s="34"/>
      <c r="C105" s="34"/>
      <c r="D105" s="34"/>
    </row>
    <row r="106" spans="1:4" ht="16">
      <c r="A106" s="34"/>
      <c r="C106" s="34"/>
      <c r="D106" s="34"/>
    </row>
    <row r="107" spans="1:4" ht="16">
      <c r="A107" s="34"/>
      <c r="C107" s="34"/>
      <c r="D107" s="34"/>
    </row>
    <row r="108" spans="1:4" ht="16">
      <c r="A108" s="34"/>
      <c r="C108" s="34"/>
      <c r="D108" s="34"/>
    </row>
    <row r="109" spans="1:4" ht="16">
      <c r="A109" s="34"/>
      <c r="C109" s="34"/>
      <c r="D109" s="34"/>
    </row>
    <row r="110" spans="1:4" ht="16">
      <c r="A110" s="34"/>
      <c r="C110" s="34"/>
      <c r="D110" s="34"/>
    </row>
    <row r="111" spans="1:4" ht="16">
      <c r="A111" s="34"/>
      <c r="C111" s="34"/>
      <c r="D111" s="34"/>
    </row>
    <row r="112" spans="1:4" ht="16">
      <c r="A112" s="34"/>
      <c r="C112" s="34"/>
      <c r="D112" s="34"/>
    </row>
    <row r="113" spans="1:4" ht="16">
      <c r="A113" s="34"/>
      <c r="C113" s="34"/>
      <c r="D113" s="34"/>
    </row>
    <row r="114" spans="1:4" ht="16">
      <c r="A114" s="34"/>
      <c r="C114" s="34"/>
      <c r="D114" s="34"/>
    </row>
    <row r="115" spans="1:4" ht="16">
      <c r="A115" s="34"/>
      <c r="C115" s="34"/>
      <c r="D115" s="34"/>
    </row>
    <row r="116" spans="1:4" ht="16">
      <c r="A116" s="34"/>
      <c r="C116" s="34"/>
      <c r="D116" s="34"/>
    </row>
    <row r="117" spans="1:4" ht="16">
      <c r="A117" s="34"/>
      <c r="C117" s="34"/>
      <c r="D117" s="34"/>
    </row>
    <row r="118" spans="1:4" ht="16">
      <c r="A118" s="34"/>
      <c r="C118" s="34"/>
      <c r="D118" s="34"/>
    </row>
    <row r="119" spans="1:4" ht="16">
      <c r="A119" s="34"/>
      <c r="C119" s="34"/>
      <c r="D119" s="34"/>
    </row>
    <row r="120" spans="1:4" ht="16">
      <c r="A120" s="34"/>
      <c r="C120" s="34"/>
      <c r="D120" s="34"/>
    </row>
    <row r="121" spans="1:4" ht="16">
      <c r="A121" s="34"/>
      <c r="C121" s="34"/>
      <c r="D121" s="34"/>
    </row>
    <row r="122" spans="1:4" ht="16">
      <c r="A122" s="34"/>
      <c r="C122" s="34"/>
      <c r="D122" s="34"/>
    </row>
    <row r="123" spans="1:4" ht="16">
      <c r="A123" s="34"/>
      <c r="C123" s="34"/>
      <c r="D123" s="34"/>
    </row>
    <row r="124" spans="1:4" ht="16">
      <c r="A124" s="34"/>
      <c r="C124" s="34"/>
      <c r="D124" s="34"/>
    </row>
    <row r="125" spans="1:4" ht="16">
      <c r="A125" s="34"/>
      <c r="C125" s="34"/>
      <c r="D125" s="34"/>
    </row>
    <row r="126" spans="1:4" ht="16">
      <c r="A126" s="34"/>
      <c r="C126" s="34"/>
      <c r="D126" s="34"/>
    </row>
    <row r="127" spans="1:4" ht="16">
      <c r="A127" s="34"/>
      <c r="C127" s="34"/>
      <c r="D127" s="34"/>
    </row>
    <row r="128" spans="1:4" ht="16">
      <c r="A128" s="34"/>
      <c r="C128" s="34"/>
      <c r="D128" s="34"/>
    </row>
    <row r="129" spans="1:4" ht="16">
      <c r="A129" s="34"/>
      <c r="C129" s="34"/>
      <c r="D129" s="34"/>
    </row>
    <row r="130" spans="1:4" ht="16">
      <c r="A130" s="34"/>
      <c r="C130" s="34"/>
      <c r="D130" s="34"/>
    </row>
    <row r="131" spans="1:4" ht="16">
      <c r="A131" s="34"/>
      <c r="C131" s="34"/>
      <c r="D131" s="34"/>
    </row>
    <row r="132" spans="1:4" ht="16">
      <c r="A132" s="34"/>
      <c r="C132" s="34"/>
      <c r="D132" s="34"/>
    </row>
    <row r="133" spans="1:4" ht="16">
      <c r="A133" s="34"/>
      <c r="C133" s="34"/>
      <c r="D133" s="34"/>
    </row>
    <row r="134" spans="1:4" ht="16">
      <c r="A134" s="34"/>
      <c r="C134" s="34"/>
      <c r="D134" s="34"/>
    </row>
    <row r="135" spans="1:4" ht="16">
      <c r="A135" s="34"/>
      <c r="C135" s="34"/>
      <c r="D135" s="34"/>
    </row>
    <row r="136" spans="1:4" ht="16">
      <c r="A136" s="34"/>
      <c r="C136" s="34"/>
      <c r="D136" s="34"/>
    </row>
    <row r="137" spans="1:4" ht="16">
      <c r="A137" s="34"/>
      <c r="C137" s="34"/>
      <c r="D137" s="34"/>
    </row>
    <row r="138" spans="1:4" ht="16">
      <c r="A138" s="34"/>
      <c r="C138" s="34"/>
      <c r="D138" s="34"/>
    </row>
    <row r="139" spans="1:4" ht="16">
      <c r="A139" s="34"/>
      <c r="C139" s="34"/>
      <c r="D139" s="34"/>
    </row>
    <row r="140" spans="1:4" ht="16">
      <c r="A140" s="34"/>
      <c r="C140" s="34"/>
      <c r="D140" s="34"/>
    </row>
    <row r="141" spans="1:4" ht="16">
      <c r="A141" s="34"/>
      <c r="C141" s="34"/>
      <c r="D141" s="34"/>
    </row>
    <row r="142" spans="1:4" ht="16">
      <c r="A142" s="34"/>
      <c r="C142" s="34"/>
      <c r="D142" s="34"/>
    </row>
    <row r="143" spans="1:4" ht="16">
      <c r="A143" s="34"/>
      <c r="C143" s="34"/>
      <c r="D143" s="34"/>
    </row>
    <row r="144" spans="1:4" ht="16">
      <c r="A144" s="34"/>
      <c r="C144" s="34"/>
      <c r="D144" s="34"/>
    </row>
    <row r="145" spans="1:4" ht="16">
      <c r="A145" s="34"/>
      <c r="C145" s="34"/>
      <c r="D145" s="34"/>
    </row>
    <row r="146" spans="1:4" ht="16">
      <c r="A146" s="34"/>
      <c r="C146" s="34"/>
      <c r="D146" s="34"/>
    </row>
    <row r="147" spans="1:4" ht="16">
      <c r="A147" s="34"/>
      <c r="C147" s="34"/>
      <c r="D147" s="34"/>
    </row>
    <row r="148" spans="1:4" ht="16">
      <c r="A148" s="34"/>
      <c r="C148" s="34"/>
      <c r="D148" s="34"/>
    </row>
    <row r="149" spans="1:4" ht="16">
      <c r="A149" s="34"/>
      <c r="C149" s="34"/>
      <c r="D149" s="34"/>
    </row>
    <row r="150" spans="1:4" ht="16">
      <c r="A150" s="34"/>
      <c r="C150" s="34"/>
      <c r="D150" s="34"/>
    </row>
    <row r="151" spans="1:4" ht="16">
      <c r="A151" s="34"/>
      <c r="C151" s="34"/>
      <c r="D151" s="34"/>
    </row>
    <row r="152" spans="1:4" ht="16">
      <c r="A152" s="34"/>
      <c r="C152" s="34"/>
      <c r="D152" s="34"/>
    </row>
    <row r="153" spans="1:4" ht="16">
      <c r="A153" s="34"/>
      <c r="C153" s="34"/>
      <c r="D153" s="34"/>
    </row>
    <row r="154" spans="1:4" ht="16">
      <c r="A154" s="34"/>
      <c r="C154" s="34"/>
      <c r="D154" s="34"/>
    </row>
    <row r="155" spans="1:4" ht="16">
      <c r="A155" s="34"/>
      <c r="C155" s="34"/>
      <c r="D155" s="34"/>
    </row>
    <row r="156" spans="1:4" ht="16">
      <c r="A156" s="34"/>
      <c r="C156" s="34"/>
      <c r="D156" s="34"/>
    </row>
    <row r="157" spans="1:4" ht="16">
      <c r="A157" s="34"/>
      <c r="C157" s="34"/>
      <c r="D157" s="34"/>
    </row>
    <row r="158" spans="1:4" ht="16">
      <c r="A158" s="34"/>
      <c r="C158" s="34"/>
      <c r="D158" s="34"/>
    </row>
    <row r="159" spans="1:4" ht="16">
      <c r="A159" s="34"/>
      <c r="C159" s="34"/>
      <c r="D159" s="34"/>
    </row>
    <row r="160" spans="1:4" ht="16">
      <c r="A160" s="34"/>
      <c r="C160" s="34"/>
      <c r="D160" s="34"/>
    </row>
    <row r="161" spans="1:4" ht="16">
      <c r="A161" s="34"/>
      <c r="C161" s="34"/>
      <c r="D161" s="34"/>
    </row>
    <row r="162" spans="1:4" ht="16">
      <c r="A162" s="34"/>
      <c r="C162" s="34"/>
      <c r="D162" s="34"/>
    </row>
    <row r="163" spans="1:4" ht="16">
      <c r="A163" s="34"/>
      <c r="C163" s="34"/>
      <c r="D163" s="34"/>
    </row>
    <row r="164" spans="1:4" ht="16">
      <c r="A164" s="34"/>
      <c r="C164" s="34"/>
      <c r="D164" s="34"/>
    </row>
    <row r="165" spans="1:4" ht="16">
      <c r="A165" s="34"/>
      <c r="C165" s="34"/>
      <c r="D165" s="34"/>
    </row>
    <row r="166" spans="1:4" ht="16">
      <c r="A166" s="34"/>
      <c r="C166" s="34"/>
      <c r="D166" s="34"/>
    </row>
    <row r="167" spans="1:4" ht="16">
      <c r="A167" s="34"/>
      <c r="C167" s="34"/>
      <c r="D167" s="34"/>
    </row>
    <row r="168" spans="1:4" ht="16">
      <c r="A168" s="34"/>
      <c r="C168" s="34"/>
      <c r="D168" s="34"/>
    </row>
    <row r="169" spans="1:4" ht="16">
      <c r="A169" s="34"/>
      <c r="C169" s="34"/>
      <c r="D169" s="34"/>
    </row>
    <row r="170" spans="1:4" ht="16">
      <c r="A170" s="34"/>
      <c r="C170" s="34"/>
      <c r="D170" s="34"/>
    </row>
    <row r="171" spans="1:4" ht="16">
      <c r="A171" s="34"/>
      <c r="C171" s="34"/>
      <c r="D171" s="34"/>
    </row>
    <row r="172" spans="1:4" ht="16">
      <c r="A172" s="34"/>
      <c r="C172" s="34"/>
      <c r="D172" s="34"/>
    </row>
    <row r="173" spans="1:4" ht="16">
      <c r="A173" s="34"/>
      <c r="C173" s="34"/>
      <c r="D173" s="34"/>
    </row>
    <row r="174" spans="1:4" ht="16">
      <c r="A174" s="34"/>
      <c r="C174" s="34"/>
      <c r="D174" s="34"/>
    </row>
    <row r="175" spans="1:4" ht="16">
      <c r="A175" s="34"/>
      <c r="C175" s="34"/>
      <c r="D175" s="34"/>
    </row>
    <row r="176" spans="1:4" ht="16">
      <c r="A176" s="34"/>
      <c r="C176" s="34"/>
      <c r="D176" s="34"/>
    </row>
    <row r="177" spans="1:4" ht="16">
      <c r="A177" s="34"/>
      <c r="C177" s="34"/>
      <c r="D177" s="34"/>
    </row>
    <row r="178" spans="1:4" ht="16">
      <c r="A178" s="34"/>
      <c r="C178" s="34"/>
      <c r="D178" s="34"/>
    </row>
    <row r="179" spans="1:4" ht="16">
      <c r="A179" s="34"/>
      <c r="C179" s="34"/>
      <c r="D179" s="34"/>
    </row>
    <row r="180" spans="1:4" ht="16">
      <c r="A180" s="34"/>
      <c r="C180" s="34"/>
      <c r="D180" s="34"/>
    </row>
    <row r="181" spans="1:4" ht="16">
      <c r="A181" s="34"/>
      <c r="C181" s="34"/>
      <c r="D181" s="34"/>
    </row>
    <row r="182" spans="1:4" ht="16">
      <c r="A182" s="34"/>
      <c r="C182" s="34"/>
      <c r="D182" s="34"/>
    </row>
    <row r="183" spans="1:4" ht="16">
      <c r="A183" s="34"/>
      <c r="C183" s="34"/>
      <c r="D183" s="34"/>
    </row>
    <row r="184" spans="1:4" ht="16">
      <c r="A184" s="34"/>
      <c r="C184" s="34"/>
      <c r="D184" s="34"/>
    </row>
    <row r="185" spans="1:4" ht="16">
      <c r="A185" s="34"/>
      <c r="C185" s="34"/>
      <c r="D185" s="34"/>
    </row>
    <row r="186" spans="1:4" ht="16">
      <c r="A186" s="34"/>
      <c r="C186" s="34"/>
      <c r="D186" s="34"/>
    </row>
    <row r="187" spans="1:4" ht="16">
      <c r="A187" s="34"/>
      <c r="C187" s="34"/>
      <c r="D187" s="34"/>
    </row>
    <row r="188" spans="1:4" ht="16">
      <c r="A188" s="34"/>
      <c r="C188" s="34"/>
      <c r="D188" s="34"/>
    </row>
    <row r="189" spans="1:4" ht="16">
      <c r="A189" s="34"/>
      <c r="C189" s="34"/>
      <c r="D189" s="34"/>
    </row>
    <row r="190" spans="1:4" ht="16">
      <c r="A190" s="34"/>
      <c r="C190" s="34"/>
      <c r="D190" s="34"/>
    </row>
    <row r="191" spans="1:4" ht="16">
      <c r="A191" s="34"/>
      <c r="C191" s="34"/>
      <c r="D191" s="34"/>
    </row>
    <row r="192" spans="1:4" ht="16">
      <c r="A192" s="34"/>
      <c r="C192" s="34"/>
      <c r="D192" s="34"/>
    </row>
    <row r="193" spans="1:4" ht="16">
      <c r="A193" s="34"/>
      <c r="C193" s="34"/>
      <c r="D193" s="34"/>
    </row>
    <row r="194" spans="1:4" ht="16">
      <c r="A194" s="34"/>
      <c r="C194" s="34"/>
      <c r="D194" s="34"/>
    </row>
    <row r="195" spans="1:4" ht="16">
      <c r="A195" s="34"/>
      <c r="C195" s="34"/>
      <c r="D195" s="34"/>
    </row>
    <row r="196" spans="1:4" ht="16">
      <c r="A196" s="34"/>
      <c r="C196" s="34"/>
      <c r="D196" s="34"/>
    </row>
    <row r="197" spans="1:4" ht="16">
      <c r="A197" s="34"/>
      <c r="C197" s="34"/>
      <c r="D197" s="34"/>
    </row>
    <row r="198" spans="1:4" ht="16">
      <c r="A198" s="34"/>
      <c r="C198" s="34"/>
      <c r="D198" s="34"/>
    </row>
    <row r="199" spans="1:4" ht="16">
      <c r="A199" s="34"/>
      <c r="C199" s="34"/>
      <c r="D199" s="34"/>
    </row>
    <row r="200" spans="1:4" ht="16">
      <c r="A200" s="34"/>
      <c r="C200" s="34"/>
      <c r="D200" s="34"/>
    </row>
    <row r="201" spans="1:4" ht="16">
      <c r="A201" s="34"/>
      <c r="C201" s="34"/>
      <c r="D201" s="34"/>
    </row>
    <row r="202" spans="1:4" ht="16">
      <c r="A202" s="34"/>
      <c r="C202" s="34"/>
      <c r="D202" s="34"/>
    </row>
    <row r="203" spans="1:4" ht="16">
      <c r="A203" s="34"/>
      <c r="C203" s="34"/>
      <c r="D203" s="34"/>
    </row>
    <row r="204" spans="1:4" ht="16">
      <c r="A204" s="34"/>
      <c r="C204" s="34"/>
      <c r="D204" s="34"/>
    </row>
    <row r="205" spans="1:4" ht="16">
      <c r="A205" s="34"/>
      <c r="C205" s="34"/>
      <c r="D205" s="34"/>
    </row>
    <row r="206" spans="1:4" ht="16">
      <c r="A206" s="34"/>
      <c r="C206" s="34"/>
      <c r="D206" s="34"/>
    </row>
    <row r="207" spans="1:4" ht="16">
      <c r="A207" s="34"/>
      <c r="C207" s="34"/>
      <c r="D207" s="34"/>
    </row>
    <row r="208" spans="1:4" ht="16">
      <c r="A208" s="34"/>
      <c r="C208" s="34"/>
      <c r="D208" s="34"/>
    </row>
    <row r="209" spans="1:4" ht="16">
      <c r="A209" s="34"/>
      <c r="C209" s="34"/>
      <c r="D209" s="34"/>
    </row>
    <row r="210" spans="1:4" ht="16">
      <c r="A210" s="34"/>
      <c r="C210" s="34"/>
      <c r="D210" s="34"/>
    </row>
    <row r="211" spans="1:4" ht="16">
      <c r="A211" s="34"/>
      <c r="C211" s="34"/>
      <c r="D211" s="34"/>
    </row>
    <row r="212" spans="1:4" ht="16">
      <c r="A212" s="34"/>
      <c r="C212" s="34"/>
      <c r="D212" s="34"/>
    </row>
    <row r="213" spans="1:4" ht="16">
      <c r="A213" s="34"/>
      <c r="C213" s="34"/>
      <c r="D213" s="34"/>
    </row>
    <row r="214" spans="1:4" ht="16">
      <c r="A214" s="34"/>
      <c r="C214" s="34"/>
      <c r="D214" s="34"/>
    </row>
    <row r="215" spans="1:4" ht="16">
      <c r="A215" s="34"/>
      <c r="C215" s="34"/>
      <c r="D215" s="34"/>
    </row>
    <row r="216" spans="1:4" ht="16">
      <c r="A216" s="34"/>
      <c r="C216" s="34"/>
      <c r="D216" s="34"/>
    </row>
    <row r="217" spans="1:4" ht="16">
      <c r="A217" s="34"/>
      <c r="C217" s="34"/>
      <c r="D217" s="34"/>
    </row>
    <row r="218" spans="1:4" ht="16">
      <c r="A218" s="34"/>
      <c r="C218" s="34"/>
      <c r="D218" s="34"/>
    </row>
    <row r="219" spans="1:4" ht="16">
      <c r="A219" s="34"/>
      <c r="C219" s="34"/>
      <c r="D219" s="34"/>
    </row>
    <row r="220" spans="1:4" ht="16">
      <c r="A220" s="34"/>
      <c r="C220" s="34"/>
      <c r="D220" s="34"/>
    </row>
    <row r="221" spans="1:4" ht="16">
      <c r="A221" s="34"/>
      <c r="C221" s="34"/>
      <c r="D221" s="34"/>
    </row>
    <row r="222" spans="1:4" ht="16">
      <c r="A222" s="34"/>
      <c r="C222" s="34"/>
      <c r="D222" s="34"/>
    </row>
    <row r="223" spans="1:4" ht="16">
      <c r="A223" s="34"/>
      <c r="C223" s="34"/>
      <c r="D223" s="34"/>
    </row>
    <row r="224" spans="1:4" ht="16">
      <c r="A224" s="34"/>
      <c r="C224" s="34"/>
      <c r="D224" s="34"/>
    </row>
    <row r="225" spans="1:4" ht="16">
      <c r="A225" s="34"/>
      <c r="C225" s="34"/>
      <c r="D225" s="34"/>
    </row>
    <row r="226" spans="1:4" ht="16">
      <c r="A226" s="34"/>
      <c r="C226" s="34"/>
      <c r="D226" s="34"/>
    </row>
    <row r="227" spans="1:4" ht="16">
      <c r="A227" s="34"/>
      <c r="C227" s="34"/>
      <c r="D227" s="34"/>
    </row>
    <row r="228" spans="1:4" ht="16">
      <c r="A228" s="34"/>
      <c r="C228" s="34"/>
      <c r="D228" s="34"/>
    </row>
    <row r="229" spans="1:4" ht="16">
      <c r="A229" s="34"/>
      <c r="C229" s="34"/>
      <c r="D229" s="34"/>
    </row>
    <row r="230" spans="1:4" ht="16">
      <c r="A230" s="34"/>
      <c r="C230" s="34"/>
      <c r="D230" s="34"/>
    </row>
    <row r="231" spans="1:4" ht="16">
      <c r="A231" s="34"/>
      <c r="C231" s="34"/>
      <c r="D231" s="34"/>
    </row>
    <row r="232" spans="1:4" ht="16">
      <c r="A232" s="34"/>
      <c r="C232" s="34"/>
      <c r="D232" s="34"/>
    </row>
    <row r="233" spans="1:4" ht="16">
      <c r="A233" s="34"/>
      <c r="C233" s="34"/>
      <c r="D233" s="34"/>
    </row>
    <row r="234" spans="1:4" ht="16">
      <c r="A234" s="34"/>
      <c r="C234" s="34"/>
      <c r="D234" s="34"/>
    </row>
    <row r="235" spans="1:4" ht="16">
      <c r="A235" s="34"/>
      <c r="C235" s="34"/>
      <c r="D235" s="34"/>
    </row>
    <row r="236" spans="1:4" ht="16">
      <c r="A236" s="34"/>
      <c r="C236" s="34"/>
      <c r="D236" s="34"/>
    </row>
    <row r="237" spans="1:4" ht="16">
      <c r="A237" s="34"/>
      <c r="C237" s="34"/>
      <c r="D237" s="34"/>
    </row>
    <row r="238" spans="1:4" ht="16">
      <c r="A238" s="34"/>
      <c r="C238" s="34"/>
      <c r="D238" s="34"/>
    </row>
    <row r="239" spans="1:4" ht="16">
      <c r="A239" s="34"/>
      <c r="C239" s="34"/>
      <c r="D239" s="34"/>
    </row>
    <row r="240" spans="1:4" ht="16">
      <c r="A240" s="34"/>
      <c r="C240" s="34"/>
      <c r="D240" s="34"/>
    </row>
    <row r="241" spans="1:4" ht="16">
      <c r="A241" s="34"/>
      <c r="C241" s="34"/>
      <c r="D241" s="34"/>
    </row>
    <row r="242" spans="1:4" ht="16">
      <c r="A242" s="34"/>
      <c r="C242" s="34"/>
      <c r="D242" s="34"/>
    </row>
    <row r="243" spans="1:4" ht="16">
      <c r="A243" s="34"/>
      <c r="C243" s="34"/>
      <c r="D243" s="34"/>
    </row>
    <row r="244" spans="1:4" ht="16">
      <c r="A244" s="34"/>
      <c r="C244" s="34"/>
      <c r="D244" s="34"/>
    </row>
    <row r="245" spans="1:4" ht="16">
      <c r="A245" s="34"/>
      <c r="C245" s="34"/>
      <c r="D245" s="34"/>
    </row>
    <row r="246" spans="1:4" ht="16">
      <c r="A246" s="34"/>
      <c r="C246" s="34"/>
      <c r="D246" s="34"/>
    </row>
    <row r="247" spans="1:4" ht="16">
      <c r="A247" s="34"/>
      <c r="C247" s="34"/>
      <c r="D247" s="34"/>
    </row>
    <row r="248" spans="1:4" ht="16">
      <c r="A248" s="34"/>
      <c r="C248" s="34"/>
      <c r="D248" s="34"/>
    </row>
    <row r="249" spans="1:4" ht="16">
      <c r="A249" s="34"/>
      <c r="C249" s="34"/>
      <c r="D249" s="34"/>
    </row>
    <row r="250" spans="1:4" ht="16">
      <c r="A250" s="34"/>
      <c r="C250" s="34"/>
      <c r="D250" s="34"/>
    </row>
    <row r="251" spans="1:4" ht="16">
      <c r="A251" s="34"/>
      <c r="C251" s="34"/>
      <c r="D251" s="34"/>
    </row>
    <row r="252" spans="1:4" ht="16">
      <c r="A252" s="34"/>
      <c r="C252" s="34"/>
      <c r="D252" s="34"/>
    </row>
    <row r="253" spans="1:4" ht="16">
      <c r="A253" s="34"/>
      <c r="C253" s="34"/>
      <c r="D253" s="34"/>
    </row>
    <row r="254" spans="1:4" ht="16">
      <c r="A254" s="34"/>
      <c r="C254" s="34"/>
      <c r="D254" s="34"/>
    </row>
    <row r="255" spans="1:4" ht="16">
      <c r="A255" s="34"/>
      <c r="C255" s="34"/>
      <c r="D255" s="34"/>
    </row>
    <row r="256" spans="1:4" ht="16">
      <c r="A256" s="34"/>
      <c r="C256" s="34"/>
      <c r="D256" s="34"/>
    </row>
    <row r="257" spans="1:4" ht="16">
      <c r="A257" s="34"/>
      <c r="C257" s="34"/>
      <c r="D257" s="34"/>
    </row>
    <row r="258" spans="1:4" ht="16">
      <c r="A258" s="34"/>
      <c r="C258" s="34"/>
      <c r="D258" s="34"/>
    </row>
    <row r="259" spans="1:4" ht="16">
      <c r="A259" s="34"/>
      <c r="C259" s="34"/>
      <c r="D259" s="34"/>
    </row>
    <row r="260" spans="1:4" ht="16">
      <c r="A260" s="34"/>
      <c r="C260" s="34"/>
      <c r="D260" s="34"/>
    </row>
    <row r="261" spans="1:4" ht="16">
      <c r="A261" s="34"/>
      <c r="C261" s="34"/>
      <c r="D261" s="34"/>
    </row>
    <row r="262" spans="1:4" ht="16">
      <c r="A262" s="34"/>
      <c r="C262" s="34"/>
      <c r="D262" s="34"/>
    </row>
    <row r="263" spans="1:4" ht="16">
      <c r="A263" s="34"/>
      <c r="C263" s="34"/>
      <c r="D263" s="34"/>
    </row>
    <row r="264" spans="1:4" ht="16">
      <c r="A264" s="34"/>
      <c r="C264" s="34"/>
      <c r="D264" s="34"/>
    </row>
    <row r="265" spans="1:4" ht="16">
      <c r="A265" s="34"/>
      <c r="C265" s="34"/>
      <c r="D265" s="34"/>
    </row>
    <row r="266" spans="1:4" ht="16">
      <c r="A266" s="34"/>
      <c r="C266" s="34"/>
      <c r="D266" s="34"/>
    </row>
    <row r="267" spans="1:4" ht="16">
      <c r="A267" s="34"/>
      <c r="C267" s="34"/>
      <c r="D267" s="34"/>
    </row>
    <row r="268" spans="1:4" ht="16">
      <c r="A268" s="34"/>
      <c r="C268" s="34"/>
      <c r="D268" s="34"/>
    </row>
    <row r="269" spans="1:4" ht="16">
      <c r="A269" s="34"/>
      <c r="C269" s="34"/>
      <c r="D269" s="34"/>
    </row>
    <row r="270" spans="1:4" ht="16">
      <c r="A270" s="34"/>
      <c r="C270" s="34"/>
      <c r="D270" s="34"/>
    </row>
    <row r="271" spans="1:4" ht="16">
      <c r="A271" s="34"/>
      <c r="C271" s="34"/>
      <c r="D271" s="34"/>
    </row>
    <row r="272" spans="1:4" ht="16">
      <c r="A272" s="34"/>
      <c r="C272" s="34"/>
      <c r="D272" s="34"/>
    </row>
    <row r="273" spans="1:4" ht="16">
      <c r="A273" s="34"/>
      <c r="C273" s="34"/>
      <c r="D273" s="34"/>
    </row>
    <row r="274" spans="1:4" ht="16">
      <c r="A274" s="34"/>
      <c r="C274" s="34"/>
      <c r="D274" s="34"/>
    </row>
    <row r="275" spans="1:4" ht="16">
      <c r="A275" s="34"/>
      <c r="C275" s="34"/>
      <c r="D275" s="34"/>
    </row>
    <row r="276" spans="1:4" ht="16">
      <c r="A276" s="34"/>
      <c r="C276" s="34"/>
      <c r="D276" s="34"/>
    </row>
    <row r="277" spans="1:4" ht="16">
      <c r="A277" s="34"/>
      <c r="C277" s="34"/>
      <c r="D277" s="34"/>
    </row>
    <row r="278" spans="1:4" ht="16">
      <c r="A278" s="34"/>
      <c r="C278" s="34"/>
      <c r="D278" s="34"/>
    </row>
    <row r="279" spans="1:4" ht="16">
      <c r="A279" s="34"/>
      <c r="C279" s="34"/>
      <c r="D279" s="34"/>
    </row>
    <row r="280" spans="1:4" ht="16">
      <c r="A280" s="34"/>
      <c r="C280" s="34"/>
      <c r="D280" s="34"/>
    </row>
    <row r="281" spans="1:4" ht="16">
      <c r="A281" s="34"/>
      <c r="C281" s="34"/>
      <c r="D281" s="34"/>
    </row>
    <row r="282" spans="1:4" ht="16">
      <c r="A282" s="34"/>
      <c r="C282" s="34"/>
      <c r="D282" s="34"/>
    </row>
    <row r="283" spans="1:4" ht="16">
      <c r="A283" s="34"/>
      <c r="C283" s="34"/>
      <c r="D283" s="34"/>
    </row>
    <row r="284" spans="1:4" ht="16">
      <c r="A284" s="34"/>
      <c r="C284" s="34"/>
      <c r="D284" s="34"/>
    </row>
    <row r="285" spans="1:4" ht="16">
      <c r="A285" s="34"/>
      <c r="C285" s="34"/>
      <c r="D285" s="34"/>
    </row>
    <row r="286" spans="1:4" ht="16">
      <c r="A286" s="34"/>
      <c r="C286" s="34"/>
      <c r="D286" s="34"/>
    </row>
    <row r="287" spans="1:4" ht="16">
      <c r="A287" s="34"/>
      <c r="C287" s="34"/>
      <c r="D287" s="34"/>
    </row>
    <row r="288" spans="1:4" ht="16">
      <c r="A288" s="34"/>
      <c r="C288" s="34"/>
      <c r="D288" s="34"/>
    </row>
    <row r="289" spans="1:4" ht="16">
      <c r="A289" s="34"/>
      <c r="C289" s="34"/>
      <c r="D289" s="34"/>
    </row>
    <row r="290" spans="1:4" ht="16">
      <c r="A290" s="34"/>
      <c r="C290" s="34"/>
      <c r="D290" s="34"/>
    </row>
    <row r="291" spans="1:4" ht="16">
      <c r="A291" s="34"/>
      <c r="C291" s="34"/>
      <c r="D291" s="34"/>
    </row>
    <row r="292" spans="1:4" ht="16">
      <c r="A292" s="34"/>
      <c r="C292" s="34"/>
      <c r="D292" s="34"/>
    </row>
    <row r="293" spans="1:4" ht="16">
      <c r="A293" s="34"/>
      <c r="C293" s="34"/>
      <c r="D293" s="34"/>
    </row>
    <row r="294" spans="1:4" ht="16">
      <c r="A294" s="34"/>
      <c r="C294" s="34"/>
      <c r="D294" s="34"/>
    </row>
    <row r="295" spans="1:4" ht="16">
      <c r="A295" s="34"/>
      <c r="C295" s="34"/>
      <c r="D295" s="34"/>
    </row>
    <row r="296" spans="1:4" ht="16">
      <c r="A296" s="34"/>
      <c r="C296" s="34"/>
      <c r="D296" s="34"/>
    </row>
    <row r="297" spans="1:4" ht="16">
      <c r="A297" s="34"/>
      <c r="C297" s="34"/>
      <c r="D297" s="34"/>
    </row>
    <row r="298" spans="1:4" ht="16">
      <c r="A298" s="34"/>
      <c r="C298" s="34"/>
      <c r="D298" s="34"/>
    </row>
    <row r="299" spans="1:4" ht="16">
      <c r="A299" s="34"/>
      <c r="C299" s="34"/>
      <c r="D299" s="34"/>
    </row>
    <row r="300" spans="1:4" ht="16">
      <c r="A300" s="34"/>
      <c r="C300" s="34"/>
      <c r="D300" s="34"/>
    </row>
    <row r="301" spans="1:4" ht="16">
      <c r="A301" s="34"/>
      <c r="C301" s="34"/>
      <c r="D301" s="34"/>
    </row>
    <row r="302" spans="1:4" ht="16">
      <c r="A302" s="34"/>
      <c r="C302" s="34"/>
      <c r="D302" s="34"/>
    </row>
    <row r="303" spans="1:4" ht="16">
      <c r="A303" s="34"/>
      <c r="C303" s="34"/>
      <c r="D303" s="34"/>
    </row>
    <row r="304" spans="1:4" ht="16">
      <c r="A304" s="34"/>
      <c r="C304" s="34"/>
      <c r="D304" s="34"/>
    </row>
    <row r="305" spans="1:4" ht="16">
      <c r="A305" s="34"/>
      <c r="C305" s="34"/>
      <c r="D305" s="34"/>
    </row>
    <row r="306" spans="1:4" ht="16">
      <c r="A306" s="34"/>
      <c r="C306" s="34"/>
      <c r="D306" s="34"/>
    </row>
    <row r="307" spans="1:4" ht="16">
      <c r="A307" s="34"/>
      <c r="C307" s="34"/>
      <c r="D307" s="34"/>
    </row>
    <row r="308" spans="1:4" ht="16">
      <c r="A308" s="34"/>
      <c r="C308" s="34"/>
      <c r="D308" s="34"/>
    </row>
    <row r="309" spans="1:4" ht="16">
      <c r="A309" s="34"/>
      <c r="C309" s="34"/>
      <c r="D309" s="34"/>
    </row>
    <row r="310" spans="1:4" ht="16">
      <c r="A310" s="34"/>
      <c r="C310" s="34"/>
      <c r="D310" s="34"/>
    </row>
    <row r="311" spans="1:4" ht="16">
      <c r="A311" s="34"/>
      <c r="C311" s="34"/>
      <c r="D311" s="34"/>
    </row>
    <row r="312" spans="1:4" ht="16">
      <c r="A312" s="34"/>
      <c r="C312" s="34"/>
      <c r="D312" s="34"/>
    </row>
    <row r="313" spans="1:4" ht="16">
      <c r="A313" s="34"/>
      <c r="C313" s="34"/>
      <c r="D313" s="34"/>
    </row>
    <row r="314" spans="1:4" ht="16">
      <c r="A314" s="34"/>
      <c r="C314" s="34"/>
      <c r="D314" s="34"/>
    </row>
    <row r="315" spans="1:4" ht="16">
      <c r="A315" s="34"/>
      <c r="C315" s="34"/>
      <c r="D315" s="34"/>
    </row>
    <row r="316" spans="1:4" ht="16">
      <c r="A316" s="34"/>
      <c r="C316" s="34"/>
      <c r="D316" s="34"/>
    </row>
    <row r="317" spans="1:4" ht="16">
      <c r="A317" s="34"/>
      <c r="C317" s="34"/>
      <c r="D317" s="34"/>
    </row>
    <row r="318" spans="1:4" ht="16">
      <c r="A318" s="34"/>
      <c r="C318" s="34"/>
      <c r="D318" s="34"/>
    </row>
    <row r="319" spans="1:4" ht="16">
      <c r="A319" s="34"/>
      <c r="C319" s="34"/>
      <c r="D319" s="34"/>
    </row>
    <row r="320" spans="1:4" ht="16">
      <c r="A320" s="34"/>
      <c r="C320" s="34"/>
      <c r="D320" s="34"/>
    </row>
    <row r="321" spans="1:4" ht="16">
      <c r="A321" s="34"/>
      <c r="C321" s="34"/>
      <c r="D321" s="34"/>
    </row>
    <row r="322" spans="1:4" ht="16">
      <c r="A322" s="34"/>
      <c r="C322" s="34"/>
      <c r="D322" s="34"/>
    </row>
    <row r="323" spans="1:4" ht="16">
      <c r="A323" s="34"/>
      <c r="C323" s="34"/>
      <c r="D323" s="34"/>
    </row>
    <row r="324" spans="1:4" ht="16">
      <c r="A324" s="34"/>
      <c r="C324" s="34"/>
      <c r="D324" s="34"/>
    </row>
    <row r="325" spans="1:4" ht="16">
      <c r="A325" s="34"/>
      <c r="C325" s="34"/>
      <c r="D325" s="34"/>
    </row>
    <row r="326" spans="1:4" ht="16">
      <c r="A326" s="34"/>
      <c r="C326" s="34"/>
      <c r="D326" s="34"/>
    </row>
    <row r="327" spans="1:4" ht="16">
      <c r="A327" s="34"/>
      <c r="C327" s="34"/>
      <c r="D327" s="34"/>
    </row>
    <row r="328" spans="1:4" ht="16">
      <c r="A328" s="34"/>
      <c r="C328" s="34"/>
      <c r="D328" s="34"/>
    </row>
    <row r="329" spans="1:4" ht="16">
      <c r="A329" s="34"/>
      <c r="C329" s="34"/>
      <c r="D329" s="34"/>
    </row>
    <row r="330" spans="1:4" ht="16">
      <c r="A330" s="34"/>
      <c r="C330" s="34"/>
      <c r="D330" s="34"/>
    </row>
    <row r="331" spans="1:4" ht="16">
      <c r="A331" s="34"/>
      <c r="C331" s="34"/>
      <c r="D331" s="34"/>
    </row>
    <row r="332" spans="1:4" ht="16">
      <c r="A332" s="34"/>
      <c r="C332" s="34"/>
      <c r="D332" s="34"/>
    </row>
    <row r="333" spans="1:4" ht="16">
      <c r="A333" s="34"/>
      <c r="C333" s="34"/>
      <c r="D333" s="34"/>
    </row>
    <row r="334" spans="1:4" ht="16">
      <c r="A334" s="34"/>
      <c r="C334" s="34"/>
      <c r="D334" s="34"/>
    </row>
    <row r="335" spans="1:4" ht="16">
      <c r="A335" s="34"/>
      <c r="C335" s="34"/>
      <c r="D335" s="34"/>
    </row>
    <row r="336" spans="1:4" ht="16">
      <c r="A336" s="34"/>
      <c r="C336" s="34"/>
      <c r="D336" s="34"/>
    </row>
    <row r="337" spans="1:4" ht="16">
      <c r="A337" s="34"/>
      <c r="C337" s="34"/>
      <c r="D337" s="34"/>
    </row>
    <row r="338" spans="1:4" ht="16">
      <c r="A338" s="34"/>
      <c r="C338" s="34"/>
      <c r="D338" s="34"/>
    </row>
    <row r="339" spans="1:4" ht="16">
      <c r="A339" s="34"/>
      <c r="C339" s="34"/>
      <c r="D339" s="34"/>
    </row>
    <row r="340" spans="1:4" ht="16">
      <c r="A340" s="34"/>
      <c r="C340" s="34"/>
      <c r="D340" s="34"/>
    </row>
    <row r="341" spans="1:4" ht="16">
      <c r="A341" s="34"/>
      <c r="C341" s="34"/>
      <c r="D341" s="34"/>
    </row>
    <row r="342" spans="1:4" ht="16">
      <c r="A342" s="34"/>
      <c r="C342" s="34"/>
      <c r="D342" s="34"/>
    </row>
    <row r="343" spans="1:4" ht="16">
      <c r="A343" s="34"/>
      <c r="C343" s="34"/>
      <c r="D343" s="34"/>
    </row>
    <row r="344" spans="1:4" ht="16">
      <c r="A344" s="34"/>
      <c r="C344" s="34"/>
      <c r="D344" s="34"/>
    </row>
    <row r="345" spans="1:4" ht="16">
      <c r="A345" s="34"/>
      <c r="C345" s="34"/>
      <c r="D345" s="34"/>
    </row>
    <row r="346" spans="1:4" ht="16">
      <c r="A346" s="34"/>
      <c r="C346" s="34"/>
      <c r="D346" s="34"/>
    </row>
    <row r="347" spans="1:4" ht="16">
      <c r="A347" s="34"/>
      <c r="C347" s="34"/>
      <c r="D347" s="34"/>
    </row>
    <row r="348" spans="1:4" ht="16">
      <c r="A348" s="34"/>
      <c r="C348" s="34"/>
      <c r="D348" s="34"/>
    </row>
    <row r="349" spans="1:4" ht="16">
      <c r="A349" s="34"/>
      <c r="C349" s="34"/>
      <c r="D349" s="34"/>
    </row>
    <row r="350" spans="1:4" ht="16">
      <c r="A350" s="34"/>
      <c r="C350" s="34"/>
      <c r="D350" s="34"/>
    </row>
    <row r="351" spans="1:4" ht="16">
      <c r="A351" s="34"/>
      <c r="C351" s="34"/>
      <c r="D351" s="34"/>
    </row>
    <row r="352" spans="1:4" ht="16">
      <c r="A352" s="34"/>
      <c r="C352" s="34"/>
      <c r="D352" s="34"/>
    </row>
    <row r="353" spans="1:4" ht="16">
      <c r="A353" s="34"/>
      <c r="C353" s="34"/>
      <c r="D353" s="34"/>
    </row>
    <row r="354" spans="1:4" ht="16">
      <c r="A354" s="34"/>
      <c r="C354" s="34"/>
      <c r="D354" s="34"/>
    </row>
    <row r="355" spans="1:4" ht="16">
      <c r="A355" s="34"/>
      <c r="C355" s="34"/>
      <c r="D355" s="34"/>
    </row>
    <row r="356" spans="1:4" ht="16">
      <c r="A356" s="34"/>
      <c r="C356" s="34"/>
      <c r="D356" s="34"/>
    </row>
    <row r="357" spans="1:4" ht="16">
      <c r="A357" s="34"/>
      <c r="C357" s="34"/>
      <c r="D357" s="34"/>
    </row>
    <row r="358" spans="1:4" ht="16">
      <c r="A358" s="34"/>
      <c r="C358" s="34"/>
      <c r="D358" s="34"/>
    </row>
    <row r="359" spans="1:4" ht="16">
      <c r="A359" s="34"/>
      <c r="C359" s="34"/>
      <c r="D359" s="34"/>
    </row>
    <row r="360" spans="1:4" ht="16">
      <c r="A360" s="34"/>
      <c r="C360" s="34"/>
      <c r="D360" s="34"/>
    </row>
    <row r="361" spans="1:4" ht="16">
      <c r="A361" s="34"/>
      <c r="C361" s="34"/>
      <c r="D361" s="34"/>
    </row>
    <row r="362" spans="1:4" ht="16">
      <c r="A362" s="34"/>
      <c r="C362" s="34"/>
      <c r="D362" s="34"/>
    </row>
    <row r="363" spans="1:4" ht="16">
      <c r="A363" s="34"/>
      <c r="C363" s="34"/>
      <c r="D363" s="34"/>
    </row>
    <row r="364" spans="1:4" ht="16">
      <c r="A364" s="34"/>
      <c r="C364" s="34"/>
      <c r="D364" s="34"/>
    </row>
    <row r="365" spans="1:4" ht="16">
      <c r="A365" s="34"/>
      <c r="C365" s="34"/>
      <c r="D365" s="34"/>
    </row>
    <row r="366" spans="1:4" ht="16">
      <c r="A366" s="34"/>
      <c r="C366" s="34"/>
      <c r="D366" s="34"/>
    </row>
    <row r="367" spans="1:4" ht="16">
      <c r="A367" s="34"/>
      <c r="C367" s="34"/>
      <c r="D367" s="34"/>
    </row>
    <row r="368" spans="1:4" ht="16">
      <c r="A368" s="34"/>
      <c r="C368" s="34"/>
      <c r="D368" s="34"/>
    </row>
    <row r="369" spans="1:4" ht="16">
      <c r="A369" s="34"/>
      <c r="C369" s="34"/>
      <c r="D369" s="34"/>
    </row>
    <row r="370" spans="1:4" ht="16">
      <c r="A370" s="34"/>
      <c r="C370" s="34"/>
      <c r="D370" s="34"/>
    </row>
    <row r="371" spans="1:4" ht="16">
      <c r="A371" s="34"/>
      <c r="C371" s="34"/>
      <c r="D371" s="34"/>
    </row>
    <row r="372" spans="1:4" ht="16">
      <c r="A372" s="34"/>
      <c r="C372" s="34"/>
      <c r="D372" s="34"/>
    </row>
    <row r="373" spans="1:4" ht="16">
      <c r="A373" s="34"/>
      <c r="C373" s="34"/>
      <c r="D373" s="34"/>
    </row>
    <row r="374" spans="1:4" ht="16">
      <c r="A374" s="34"/>
      <c r="C374" s="34"/>
      <c r="D374" s="34"/>
    </row>
    <row r="375" spans="1:4" ht="16">
      <c r="A375" s="34"/>
      <c r="C375" s="34"/>
      <c r="D375" s="34"/>
    </row>
    <row r="376" spans="1:4" ht="16">
      <c r="A376" s="34"/>
      <c r="C376" s="34"/>
      <c r="D376" s="34"/>
    </row>
    <row r="377" spans="1:4" ht="16">
      <c r="A377" s="34"/>
      <c r="C377" s="34"/>
      <c r="D377" s="34"/>
    </row>
    <row r="378" spans="1:4" ht="16">
      <c r="A378" s="34"/>
      <c r="C378" s="34"/>
      <c r="D378" s="34"/>
    </row>
    <row r="379" spans="1:4" ht="16">
      <c r="A379" s="34"/>
      <c r="C379" s="34"/>
      <c r="D379" s="34"/>
    </row>
    <row r="380" spans="1:4" ht="16">
      <c r="A380" s="34"/>
      <c r="C380" s="34"/>
      <c r="D380" s="34"/>
    </row>
    <row r="381" spans="1:4" ht="16">
      <c r="A381" s="34"/>
      <c r="C381" s="34"/>
      <c r="D381" s="34"/>
    </row>
    <row r="382" spans="1:4" ht="16">
      <c r="A382" s="34"/>
      <c r="C382" s="34"/>
      <c r="D382" s="34"/>
    </row>
    <row r="383" spans="1:4" ht="16">
      <c r="A383" s="34"/>
      <c r="C383" s="34"/>
      <c r="D383" s="34"/>
    </row>
    <row r="384" spans="1:4" ht="16">
      <c r="A384" s="34"/>
      <c r="C384" s="34"/>
      <c r="D384" s="34"/>
    </row>
    <row r="385" spans="1:4" ht="16">
      <c r="A385" s="34"/>
      <c r="C385" s="34"/>
      <c r="D385" s="34"/>
    </row>
    <row r="386" spans="1:4" ht="16">
      <c r="A386" s="34"/>
      <c r="C386" s="34"/>
      <c r="D386" s="34"/>
    </row>
    <row r="387" spans="1:4" ht="16">
      <c r="A387" s="34"/>
      <c r="C387" s="34"/>
      <c r="D387" s="34"/>
    </row>
    <row r="388" spans="1:4" ht="16">
      <c r="A388" s="34"/>
      <c r="C388" s="34"/>
      <c r="D388" s="34"/>
    </row>
    <row r="389" spans="1:4" ht="16">
      <c r="A389" s="34"/>
      <c r="C389" s="34"/>
      <c r="D389" s="34"/>
    </row>
    <row r="390" spans="1:4" ht="16">
      <c r="A390" s="34"/>
      <c r="C390" s="34"/>
      <c r="D390" s="34"/>
    </row>
    <row r="391" spans="1:4" ht="16">
      <c r="A391" s="34"/>
      <c r="C391" s="34"/>
      <c r="D391" s="34"/>
    </row>
    <row r="392" spans="1:4" ht="16">
      <c r="A392" s="34"/>
      <c r="C392" s="34"/>
      <c r="D392" s="34"/>
    </row>
    <row r="393" spans="1:4" ht="16">
      <c r="A393" s="34"/>
      <c r="C393" s="34"/>
      <c r="D393" s="34"/>
    </row>
    <row r="394" spans="1:4" ht="16">
      <c r="A394" s="34"/>
      <c r="C394" s="34"/>
      <c r="D394" s="34"/>
    </row>
    <row r="395" spans="1:4" ht="16">
      <c r="A395" s="34"/>
      <c r="C395" s="34"/>
      <c r="D395" s="34"/>
    </row>
    <row r="396" spans="1:4" ht="16">
      <c r="A396" s="34"/>
      <c r="C396" s="34"/>
      <c r="D396" s="34"/>
    </row>
    <row r="397" spans="1:4" ht="16">
      <c r="A397" s="34"/>
      <c r="C397" s="34"/>
      <c r="D397" s="34"/>
    </row>
    <row r="398" spans="1:4" ht="16">
      <c r="A398" s="34"/>
      <c r="C398" s="34"/>
      <c r="D398" s="34"/>
    </row>
    <row r="399" spans="1:4" ht="16">
      <c r="A399" s="34"/>
      <c r="C399" s="34"/>
      <c r="D399" s="34"/>
    </row>
    <row r="400" spans="1:4" ht="16">
      <c r="A400" s="34"/>
      <c r="C400" s="34"/>
      <c r="D400" s="34"/>
    </row>
    <row r="401" spans="1:4" ht="16">
      <c r="A401" s="34"/>
      <c r="C401" s="34"/>
      <c r="D401" s="34"/>
    </row>
    <row r="402" spans="1:4" ht="16">
      <c r="A402" s="34"/>
      <c r="C402" s="34"/>
      <c r="D402" s="34"/>
    </row>
    <row r="403" spans="1:4" ht="16">
      <c r="A403" s="34"/>
      <c r="C403" s="34"/>
      <c r="D403" s="34"/>
    </row>
    <row r="404" spans="1:4" ht="16">
      <c r="A404" s="34"/>
      <c r="C404" s="34"/>
      <c r="D404" s="34"/>
    </row>
    <row r="405" spans="1:4" ht="16">
      <c r="A405" s="34"/>
      <c r="C405" s="34"/>
      <c r="D405" s="34"/>
    </row>
    <row r="406" spans="1:4" ht="16">
      <c r="A406" s="34"/>
      <c r="C406" s="34"/>
      <c r="D406" s="34"/>
    </row>
    <row r="407" spans="1:4" ht="16">
      <c r="A407" s="34"/>
      <c r="C407" s="34"/>
      <c r="D407" s="34"/>
    </row>
    <row r="408" spans="1:4" ht="16">
      <c r="A408" s="34"/>
      <c r="C408" s="34"/>
      <c r="D408" s="34"/>
    </row>
    <row r="409" spans="1:4" ht="16">
      <c r="A409" s="34"/>
      <c r="C409" s="34"/>
      <c r="D409" s="34"/>
    </row>
    <row r="410" spans="1:4" ht="16">
      <c r="A410" s="34"/>
      <c r="C410" s="34"/>
      <c r="D410" s="34"/>
    </row>
    <row r="411" spans="1:4" ht="16">
      <c r="A411" s="34"/>
      <c r="C411" s="34"/>
      <c r="D411" s="34"/>
    </row>
    <row r="412" spans="1:4" ht="16">
      <c r="A412" s="34"/>
      <c r="C412" s="34"/>
      <c r="D412" s="34"/>
    </row>
    <row r="413" spans="1:4" ht="16">
      <c r="A413" s="34"/>
      <c r="C413" s="34"/>
      <c r="D413" s="34"/>
    </row>
    <row r="414" spans="1:4" ht="16">
      <c r="A414" s="34"/>
      <c r="C414" s="34"/>
      <c r="D414" s="34"/>
    </row>
    <row r="415" spans="1:4" ht="16">
      <c r="A415" s="34"/>
      <c r="C415" s="34"/>
      <c r="D415" s="34"/>
    </row>
    <row r="416" spans="1:4" ht="16">
      <c r="A416" s="34"/>
      <c r="C416" s="34"/>
      <c r="D416" s="34"/>
    </row>
    <row r="417" spans="1:4" ht="16">
      <c r="A417" s="34"/>
      <c r="C417" s="34"/>
      <c r="D417" s="34"/>
    </row>
    <row r="418" spans="1:4" ht="16">
      <c r="A418" s="34"/>
      <c r="C418" s="34"/>
      <c r="D418" s="34"/>
    </row>
    <row r="419" spans="1:4" ht="16">
      <c r="A419" s="34"/>
      <c r="C419" s="34"/>
      <c r="D419" s="34"/>
    </row>
    <row r="420" spans="1:4" ht="16">
      <c r="A420" s="34"/>
      <c r="C420" s="34"/>
      <c r="D420" s="34"/>
    </row>
    <row r="421" spans="1:4" ht="16">
      <c r="A421" s="34"/>
      <c r="C421" s="34"/>
      <c r="D421" s="34"/>
    </row>
    <row r="422" spans="1:4" ht="16">
      <c r="A422" s="34"/>
      <c r="C422" s="34"/>
      <c r="D422" s="34"/>
    </row>
    <row r="423" spans="1:4" ht="16">
      <c r="A423" s="34"/>
      <c r="C423" s="34"/>
      <c r="D423" s="34"/>
    </row>
    <row r="424" spans="1:4" ht="16">
      <c r="A424" s="34"/>
      <c r="C424" s="34"/>
      <c r="D424" s="34"/>
    </row>
    <row r="425" spans="1:4" ht="16">
      <c r="A425" s="34"/>
      <c r="C425" s="34"/>
      <c r="D425" s="34"/>
    </row>
    <row r="426" spans="1:4" ht="16">
      <c r="A426" s="34"/>
      <c r="C426" s="34"/>
      <c r="D426" s="34"/>
    </row>
    <row r="427" spans="1:4" ht="16">
      <c r="A427" s="34"/>
      <c r="C427" s="34"/>
      <c r="D427" s="34"/>
    </row>
    <row r="428" spans="1:4" ht="16">
      <c r="A428" s="34"/>
      <c r="C428" s="34"/>
      <c r="D428" s="34"/>
    </row>
    <row r="429" spans="1:4" ht="16">
      <c r="A429" s="34"/>
      <c r="C429" s="34"/>
      <c r="D429" s="34"/>
    </row>
    <row r="430" spans="1:4" ht="16">
      <c r="A430" s="34"/>
      <c r="C430" s="34"/>
      <c r="D430" s="34"/>
    </row>
    <row r="431" spans="1:4" ht="16">
      <c r="A431" s="34"/>
      <c r="C431" s="34"/>
      <c r="D431" s="34"/>
    </row>
    <row r="432" spans="1:4" ht="16">
      <c r="A432" s="34"/>
      <c r="C432" s="34"/>
      <c r="D432" s="34"/>
    </row>
    <row r="433" spans="1:4" ht="16">
      <c r="A433" s="34"/>
      <c r="C433" s="34"/>
      <c r="D433" s="34"/>
    </row>
    <row r="434" spans="1:4" ht="16">
      <c r="A434" s="34"/>
      <c r="C434" s="34"/>
      <c r="D434" s="34"/>
    </row>
    <row r="435" spans="1:4" ht="16">
      <c r="A435" s="34"/>
      <c r="C435" s="34"/>
      <c r="D435" s="34"/>
    </row>
    <row r="436" spans="1:4" ht="16">
      <c r="A436" s="34"/>
      <c r="C436" s="34"/>
      <c r="D436" s="34"/>
    </row>
    <row r="437" spans="1:4" ht="16">
      <c r="A437" s="34"/>
      <c r="C437" s="34"/>
      <c r="D437" s="34"/>
    </row>
    <row r="438" spans="1:4" ht="16">
      <c r="A438" s="34"/>
      <c r="C438" s="34"/>
      <c r="D438" s="34"/>
    </row>
    <row r="439" spans="1:4" ht="16">
      <c r="A439" s="34"/>
      <c r="C439" s="34"/>
      <c r="D439" s="34"/>
    </row>
    <row r="440" spans="1:4" ht="16">
      <c r="A440" s="34"/>
      <c r="C440" s="34"/>
      <c r="D440" s="34"/>
    </row>
    <row r="441" spans="1:4" ht="16">
      <c r="A441" s="34"/>
      <c r="C441" s="34"/>
      <c r="D441" s="34"/>
    </row>
    <row r="442" spans="1:4" ht="16">
      <c r="A442" s="34"/>
      <c r="C442" s="34"/>
      <c r="D442" s="34"/>
    </row>
    <row r="443" spans="1:4" ht="16">
      <c r="A443" s="34"/>
      <c r="C443" s="34"/>
      <c r="D443" s="34"/>
    </row>
    <row r="444" spans="1:4" ht="16">
      <c r="A444" s="34"/>
      <c r="C444" s="34"/>
      <c r="D444" s="34"/>
    </row>
    <row r="445" spans="1:4" ht="16">
      <c r="A445" s="34"/>
      <c r="C445" s="34"/>
      <c r="D445" s="34"/>
    </row>
    <row r="446" spans="1:4" ht="16">
      <c r="A446" s="34"/>
      <c r="C446" s="34"/>
      <c r="D446" s="34"/>
    </row>
    <row r="447" spans="1:4" ht="16">
      <c r="A447" s="34"/>
      <c r="C447" s="34"/>
      <c r="D447" s="34"/>
    </row>
    <row r="448" spans="1:4" ht="16">
      <c r="A448" s="34"/>
      <c r="C448" s="34"/>
      <c r="D448" s="34"/>
    </row>
    <row r="449" spans="1:4" ht="16">
      <c r="A449" s="34"/>
      <c r="C449" s="34"/>
      <c r="D449" s="34"/>
    </row>
    <row r="450" spans="1:4" ht="16">
      <c r="A450" s="34"/>
      <c r="C450" s="34"/>
      <c r="D450" s="34"/>
    </row>
    <row r="451" spans="1:4" ht="16">
      <c r="A451" s="34"/>
      <c r="C451" s="34"/>
      <c r="D451" s="34"/>
    </row>
    <row r="452" spans="1:4" ht="16">
      <c r="A452" s="34"/>
      <c r="C452" s="34"/>
      <c r="D452" s="34"/>
    </row>
    <row r="453" spans="1:4" ht="16">
      <c r="A453" s="34"/>
      <c r="C453" s="34"/>
      <c r="D453" s="34"/>
    </row>
    <row r="454" spans="1:4" ht="16">
      <c r="A454" s="34"/>
      <c r="C454" s="34"/>
      <c r="D454" s="34"/>
    </row>
    <row r="455" spans="1:4" ht="16">
      <c r="A455" s="34"/>
      <c r="C455" s="34"/>
      <c r="D455" s="34"/>
    </row>
    <row r="456" spans="1:4" ht="16">
      <c r="A456" s="34"/>
      <c r="C456" s="34"/>
      <c r="D456" s="34"/>
    </row>
    <row r="457" spans="1:4" ht="16">
      <c r="A457" s="34"/>
      <c r="C457" s="34"/>
      <c r="D457" s="34"/>
    </row>
    <row r="458" spans="1:4" ht="16">
      <c r="A458" s="34"/>
      <c r="C458" s="34"/>
      <c r="D458" s="34"/>
    </row>
    <row r="459" spans="1:4" ht="16">
      <c r="A459" s="34"/>
      <c r="C459" s="34"/>
      <c r="D459" s="34"/>
    </row>
    <row r="460" spans="1:4" ht="16">
      <c r="A460" s="34"/>
      <c r="C460" s="34"/>
      <c r="D460" s="34"/>
    </row>
    <row r="461" spans="1:4" ht="16">
      <c r="A461" s="34"/>
      <c r="C461" s="34"/>
      <c r="D461" s="34"/>
    </row>
    <row r="462" spans="1:4" ht="16">
      <c r="A462" s="34"/>
      <c r="C462" s="34"/>
      <c r="D462" s="34"/>
    </row>
    <row r="463" spans="1:4" ht="16">
      <c r="A463" s="34"/>
      <c r="C463" s="34"/>
      <c r="D463" s="34"/>
    </row>
    <row r="464" spans="1:4" ht="16">
      <c r="A464" s="34"/>
      <c r="C464" s="34"/>
      <c r="D464" s="34"/>
    </row>
    <row r="465" spans="1:4" ht="16">
      <c r="A465" s="34"/>
      <c r="C465" s="34"/>
      <c r="D465" s="34"/>
    </row>
    <row r="466" spans="1:4" ht="16">
      <c r="A466" s="34"/>
      <c r="C466" s="34"/>
      <c r="D466" s="34"/>
    </row>
    <row r="467" spans="1:4" ht="16">
      <c r="A467" s="34"/>
      <c r="C467" s="34"/>
      <c r="D467" s="34"/>
    </row>
    <row r="468" spans="1:4" ht="16">
      <c r="A468" s="34"/>
      <c r="C468" s="34"/>
      <c r="D468" s="34"/>
    </row>
    <row r="469" spans="1:4" ht="16">
      <c r="A469" s="34"/>
      <c r="C469" s="34"/>
      <c r="D469" s="34"/>
    </row>
    <row r="470" spans="1:4" ht="16">
      <c r="A470" s="34"/>
      <c r="C470" s="34"/>
      <c r="D470" s="34"/>
    </row>
    <row r="471" spans="1:4" ht="16">
      <c r="A471" s="34"/>
      <c r="C471" s="34"/>
      <c r="D471" s="34"/>
    </row>
    <row r="472" spans="1:4" ht="16">
      <c r="A472" s="34"/>
      <c r="C472" s="34"/>
      <c r="D472" s="34"/>
    </row>
    <row r="473" spans="1:4" ht="16">
      <c r="A473" s="34"/>
      <c r="C473" s="34"/>
      <c r="D473" s="34"/>
    </row>
    <row r="474" spans="1:4" ht="16">
      <c r="A474" s="34"/>
      <c r="C474" s="34"/>
      <c r="D474" s="34"/>
    </row>
    <row r="475" spans="1:4" ht="16">
      <c r="A475" s="34"/>
      <c r="C475" s="34"/>
      <c r="D475" s="34"/>
    </row>
    <row r="476" spans="1:4" ht="16">
      <c r="A476" s="34"/>
      <c r="C476" s="34"/>
      <c r="D476" s="34"/>
    </row>
    <row r="477" spans="1:4" ht="16">
      <c r="A477" s="34"/>
      <c r="C477" s="34"/>
      <c r="D477" s="34"/>
    </row>
    <row r="478" spans="1:4" ht="16">
      <c r="A478" s="34"/>
      <c r="C478" s="34"/>
      <c r="D478" s="34"/>
    </row>
    <row r="479" spans="1:4" ht="16">
      <c r="A479" s="34"/>
      <c r="C479" s="34"/>
      <c r="D479" s="34"/>
    </row>
    <row r="480" spans="1:4" ht="16">
      <c r="A480" s="34"/>
      <c r="C480" s="34"/>
      <c r="D480" s="34"/>
    </row>
    <row r="481" spans="1:4" ht="16">
      <c r="A481" s="34"/>
      <c r="C481" s="34"/>
      <c r="D481" s="34"/>
    </row>
    <row r="482" spans="1:4" ht="16">
      <c r="A482" s="34"/>
      <c r="C482" s="34"/>
      <c r="D482" s="34"/>
    </row>
    <row r="483" spans="1:4" ht="16">
      <c r="A483" s="34"/>
      <c r="C483" s="34"/>
      <c r="D483" s="34"/>
    </row>
    <row r="484" spans="1:4" ht="16">
      <c r="A484" s="34"/>
      <c r="C484" s="34"/>
      <c r="D484" s="34"/>
    </row>
    <row r="485" spans="1:4" ht="16">
      <c r="A485" s="34"/>
      <c r="C485" s="34"/>
      <c r="D485" s="34"/>
    </row>
    <row r="486" spans="1:4" ht="16">
      <c r="A486" s="34"/>
      <c r="C486" s="34"/>
      <c r="D486" s="34"/>
    </row>
    <row r="487" spans="1:4" ht="16">
      <c r="A487" s="34"/>
      <c r="C487" s="34"/>
      <c r="D487" s="34"/>
    </row>
    <row r="488" spans="1:4" ht="16">
      <c r="A488" s="34"/>
      <c r="C488" s="34"/>
      <c r="D488" s="34"/>
    </row>
    <row r="489" spans="1:4" ht="16">
      <c r="A489" s="34"/>
      <c r="C489" s="34"/>
      <c r="D489" s="34"/>
    </row>
    <row r="490" spans="1:4" ht="16">
      <c r="A490" s="34"/>
      <c r="C490" s="34"/>
      <c r="D490" s="34"/>
    </row>
    <row r="491" spans="1:4" ht="16">
      <c r="A491" s="34"/>
      <c r="C491" s="34"/>
      <c r="D491" s="34"/>
    </row>
    <row r="492" spans="1:4" ht="16">
      <c r="A492" s="34"/>
      <c r="C492" s="34"/>
      <c r="D492" s="34"/>
    </row>
    <row r="493" spans="1:4" ht="16">
      <c r="A493" s="34"/>
      <c r="C493" s="34"/>
      <c r="D493" s="34"/>
    </row>
    <row r="494" spans="1:4" ht="16">
      <c r="A494" s="34"/>
      <c r="C494" s="34"/>
      <c r="D494" s="34"/>
    </row>
    <row r="495" spans="1:4" ht="16">
      <c r="A495" s="34"/>
      <c r="C495" s="34"/>
      <c r="D495" s="34"/>
    </row>
    <row r="496" spans="1:4" ht="16">
      <c r="A496" s="34"/>
      <c r="C496" s="34"/>
      <c r="D496" s="34"/>
    </row>
    <row r="497" spans="1:4" ht="16">
      <c r="A497" s="34"/>
      <c r="C497" s="34"/>
      <c r="D497" s="34"/>
    </row>
    <row r="498" spans="1:4" ht="16">
      <c r="A498" s="34"/>
      <c r="C498" s="34"/>
      <c r="D498" s="34"/>
    </row>
    <row r="499" spans="1:4" ht="16">
      <c r="A499" s="34"/>
      <c r="C499" s="34"/>
      <c r="D499" s="34"/>
    </row>
    <row r="500" spans="1:4" ht="16">
      <c r="A500" s="34"/>
      <c r="C500" s="34"/>
      <c r="D500" s="34"/>
    </row>
    <row r="501" spans="1:4" ht="16">
      <c r="A501" s="34"/>
      <c r="C501" s="34"/>
      <c r="D501" s="34"/>
    </row>
    <row r="502" spans="1:4" ht="16">
      <c r="A502" s="34"/>
      <c r="C502" s="34"/>
      <c r="D502" s="34"/>
    </row>
    <row r="503" spans="1:4" ht="16">
      <c r="A503" s="34"/>
      <c r="C503" s="34"/>
      <c r="D503" s="34"/>
    </row>
    <row r="504" spans="1:4" ht="16">
      <c r="A504" s="34"/>
      <c r="C504" s="34"/>
      <c r="D504" s="34"/>
    </row>
    <row r="505" spans="1:4" ht="16">
      <c r="A505" s="34"/>
      <c r="C505" s="34"/>
      <c r="D505" s="34"/>
    </row>
    <row r="506" spans="1:4" ht="16">
      <c r="A506" s="34"/>
      <c r="C506" s="34"/>
      <c r="D506" s="34"/>
    </row>
    <row r="507" spans="1:4" ht="16">
      <c r="A507" s="34"/>
      <c r="C507" s="34"/>
      <c r="D507" s="34"/>
    </row>
    <row r="508" spans="1:4" ht="16">
      <c r="A508" s="34"/>
      <c r="C508" s="34"/>
      <c r="D508" s="34"/>
    </row>
    <row r="509" spans="1:4" ht="16">
      <c r="A509" s="34"/>
      <c r="C509" s="34"/>
      <c r="D509" s="34"/>
    </row>
    <row r="510" spans="1:4" ht="16">
      <c r="A510" s="34"/>
      <c r="C510" s="34"/>
      <c r="D510" s="34"/>
    </row>
    <row r="511" spans="1:4" ht="16">
      <c r="A511" s="34"/>
      <c r="C511" s="34"/>
      <c r="D511" s="34"/>
    </row>
    <row r="512" spans="1:4" ht="16">
      <c r="A512" s="34"/>
      <c r="C512" s="34"/>
      <c r="D512" s="34"/>
    </row>
    <row r="513" spans="1:4" ht="16">
      <c r="A513" s="34"/>
      <c r="C513" s="34"/>
      <c r="D513" s="34"/>
    </row>
    <row r="514" spans="1:4" ht="16">
      <c r="A514" s="34"/>
      <c r="C514" s="34"/>
      <c r="D514" s="34"/>
    </row>
    <row r="515" spans="1:4" ht="16">
      <c r="A515" s="34"/>
      <c r="C515" s="34"/>
      <c r="D515" s="34"/>
    </row>
    <row r="516" spans="1:4" ht="16">
      <c r="A516" s="34"/>
      <c r="C516" s="34"/>
      <c r="D516" s="34"/>
    </row>
    <row r="517" spans="1:4" ht="16">
      <c r="A517" s="34"/>
      <c r="C517" s="34"/>
      <c r="D517" s="34"/>
    </row>
    <row r="518" spans="1:4" ht="16">
      <c r="A518" s="34"/>
      <c r="C518" s="34"/>
      <c r="D518" s="34"/>
    </row>
    <row r="519" spans="1:4" ht="16">
      <c r="A519" s="34"/>
      <c r="C519" s="34"/>
      <c r="D519" s="34"/>
    </row>
    <row r="520" spans="1:4" ht="16">
      <c r="A520" s="34"/>
      <c r="C520" s="34"/>
      <c r="D520" s="34"/>
    </row>
    <row r="521" spans="1:4" ht="16">
      <c r="A521" s="34"/>
      <c r="C521" s="34"/>
      <c r="D521" s="34"/>
    </row>
    <row r="522" spans="1:4" ht="16">
      <c r="A522" s="34"/>
      <c r="C522" s="34"/>
      <c r="D522" s="34"/>
    </row>
    <row r="523" spans="1:4" ht="16">
      <c r="A523" s="34"/>
      <c r="C523" s="34"/>
      <c r="D523" s="34"/>
    </row>
    <row r="524" spans="1:4" ht="16">
      <c r="A524" s="34"/>
      <c r="C524" s="34"/>
      <c r="D524" s="34"/>
    </row>
    <row r="525" spans="1:4" ht="16">
      <c r="A525" s="34"/>
      <c r="C525" s="34"/>
      <c r="D525" s="34"/>
    </row>
    <row r="526" spans="1:4" ht="16">
      <c r="A526" s="34"/>
      <c r="C526" s="34"/>
      <c r="D526" s="34"/>
    </row>
    <row r="527" spans="1:4" ht="16">
      <c r="A527" s="34"/>
      <c r="C527" s="34"/>
      <c r="D527" s="34"/>
    </row>
    <row r="528" spans="1:4" ht="16">
      <c r="A528" s="34"/>
      <c r="C528" s="34"/>
      <c r="D528" s="34"/>
    </row>
    <row r="529" spans="1:4" ht="16">
      <c r="A529" s="34"/>
      <c r="C529" s="34"/>
      <c r="D529" s="34"/>
    </row>
    <row r="530" spans="1:4" ht="16">
      <c r="A530" s="34"/>
      <c r="C530" s="34"/>
      <c r="D530" s="34"/>
    </row>
    <row r="531" spans="1:4" ht="16">
      <c r="A531" s="34"/>
      <c r="C531" s="34"/>
      <c r="D531" s="34"/>
    </row>
    <row r="532" spans="1:4" ht="16">
      <c r="A532" s="34"/>
      <c r="C532" s="34"/>
      <c r="D532" s="34"/>
    </row>
    <row r="533" spans="1:4" ht="16">
      <c r="A533" s="34"/>
      <c r="C533" s="34"/>
      <c r="D533" s="34"/>
    </row>
    <row r="534" spans="1:4" ht="16">
      <c r="A534" s="34"/>
      <c r="C534" s="34"/>
      <c r="D534" s="34"/>
    </row>
    <row r="535" spans="1:4" ht="16">
      <c r="A535" s="34"/>
      <c r="C535" s="34"/>
      <c r="D535" s="34"/>
    </row>
    <row r="536" spans="1:4" ht="16">
      <c r="A536" s="34"/>
      <c r="C536" s="34"/>
      <c r="D536" s="34"/>
    </row>
    <row r="537" spans="1:4" ht="16">
      <c r="A537" s="34"/>
      <c r="C537" s="34"/>
      <c r="D537" s="34"/>
    </row>
    <row r="538" spans="1:4" ht="16">
      <c r="A538" s="34"/>
      <c r="C538" s="34"/>
      <c r="D538" s="34"/>
    </row>
    <row r="539" spans="1:4" ht="16">
      <c r="A539" s="34"/>
      <c r="C539" s="34"/>
      <c r="D539" s="34"/>
    </row>
    <row r="540" spans="1:4" ht="16">
      <c r="A540" s="34"/>
      <c r="C540" s="34"/>
      <c r="D540" s="34"/>
    </row>
    <row r="541" spans="1:4" ht="16">
      <c r="A541" s="34"/>
      <c r="C541" s="34"/>
      <c r="D541" s="34"/>
    </row>
    <row r="542" spans="1:4" ht="16">
      <c r="A542" s="34"/>
      <c r="C542" s="34"/>
      <c r="D542" s="34"/>
    </row>
    <row r="543" spans="1:4" ht="16">
      <c r="A543" s="34"/>
      <c r="C543" s="34"/>
      <c r="D543" s="34"/>
    </row>
    <row r="544" spans="1:4" ht="16">
      <c r="A544" s="34"/>
      <c r="C544" s="34"/>
      <c r="D544" s="34"/>
    </row>
    <row r="545" spans="1:4" ht="16">
      <c r="A545" s="34"/>
      <c r="C545" s="34"/>
      <c r="D545" s="34"/>
    </row>
    <row r="546" spans="1:4" ht="16">
      <c r="A546" s="34"/>
      <c r="C546" s="34"/>
      <c r="D546" s="34"/>
    </row>
    <row r="547" spans="1:4" ht="16">
      <c r="A547" s="34"/>
      <c r="C547" s="34"/>
      <c r="D547" s="34"/>
    </row>
    <row r="548" spans="1:4" ht="16">
      <c r="A548" s="34"/>
      <c r="C548" s="34"/>
      <c r="D548" s="34"/>
    </row>
    <row r="549" spans="1:4" ht="16">
      <c r="A549" s="34"/>
      <c r="C549" s="34"/>
      <c r="D549" s="34"/>
    </row>
    <row r="550" spans="1:4" ht="16">
      <c r="A550" s="34"/>
      <c r="C550" s="34"/>
      <c r="D550" s="34"/>
    </row>
    <row r="551" spans="1:4" ht="16">
      <c r="A551" s="34"/>
      <c r="C551" s="34"/>
      <c r="D551" s="34"/>
    </row>
    <row r="552" spans="1:4" ht="16">
      <c r="A552" s="34"/>
      <c r="C552" s="34"/>
      <c r="D552" s="34"/>
    </row>
    <row r="553" spans="1:4" ht="16">
      <c r="A553" s="34"/>
      <c r="C553" s="34"/>
      <c r="D553" s="34"/>
    </row>
    <row r="554" spans="1:4" ht="16">
      <c r="A554" s="34"/>
      <c r="C554" s="34"/>
      <c r="D554" s="34"/>
    </row>
    <row r="555" spans="1:4" ht="16">
      <c r="A555" s="34"/>
      <c r="C555" s="34"/>
      <c r="D555" s="34"/>
    </row>
    <row r="556" spans="1:4" ht="16">
      <c r="A556" s="34"/>
      <c r="C556" s="34"/>
      <c r="D556" s="34"/>
    </row>
    <row r="557" spans="1:4" ht="16">
      <c r="A557" s="34"/>
      <c r="C557" s="34"/>
      <c r="D557" s="34"/>
    </row>
    <row r="558" spans="1:4" ht="16">
      <c r="A558" s="34"/>
      <c r="C558" s="34"/>
      <c r="D558" s="34"/>
    </row>
    <row r="559" spans="1:4" ht="16">
      <c r="A559" s="34"/>
      <c r="C559" s="34"/>
      <c r="D559" s="34"/>
    </row>
    <row r="560" spans="1:4" ht="16">
      <c r="A560" s="34"/>
      <c r="C560" s="34"/>
      <c r="D560" s="34"/>
    </row>
    <row r="561" spans="1:4" ht="16">
      <c r="A561" s="34"/>
      <c r="C561" s="34"/>
      <c r="D561" s="34"/>
    </row>
    <row r="562" spans="1:4" ht="16">
      <c r="A562" s="34"/>
      <c r="C562" s="34"/>
      <c r="D562" s="34"/>
    </row>
    <row r="563" spans="1:4" ht="16">
      <c r="A563" s="34"/>
      <c r="C563" s="34"/>
      <c r="D563" s="34"/>
    </row>
    <row r="564" spans="1:4" ht="16">
      <c r="A564" s="34"/>
      <c r="C564" s="34"/>
      <c r="D564" s="34"/>
    </row>
    <row r="565" spans="1:4" ht="16">
      <c r="A565" s="34"/>
      <c r="C565" s="34"/>
      <c r="D565" s="34"/>
    </row>
    <row r="566" spans="1:4" ht="16">
      <c r="A566" s="34"/>
      <c r="C566" s="34"/>
      <c r="D566" s="34"/>
    </row>
    <row r="567" spans="1:4" ht="16">
      <c r="A567" s="34"/>
      <c r="C567" s="34"/>
      <c r="D567" s="34"/>
    </row>
    <row r="568" spans="1:4" ht="16">
      <c r="A568" s="34"/>
      <c r="C568" s="34"/>
      <c r="D568" s="34"/>
    </row>
    <row r="569" spans="1:4" ht="16">
      <c r="A569" s="34"/>
      <c r="C569" s="34"/>
      <c r="D569" s="34"/>
    </row>
    <row r="570" spans="1:4" ht="16">
      <c r="A570" s="34"/>
      <c r="C570" s="34"/>
      <c r="D570" s="34"/>
    </row>
    <row r="571" spans="1:4" ht="16">
      <c r="A571" s="34"/>
      <c r="C571" s="34"/>
      <c r="D571" s="34"/>
    </row>
    <row r="572" spans="1:4" ht="16">
      <c r="A572" s="34"/>
      <c r="C572" s="34"/>
      <c r="D572" s="34"/>
    </row>
    <row r="573" spans="1:4" ht="16">
      <c r="A573" s="34"/>
      <c r="C573" s="34"/>
      <c r="D573" s="34"/>
    </row>
    <row r="574" spans="1:4" ht="16">
      <c r="A574" s="34"/>
      <c r="C574" s="34"/>
      <c r="D574" s="34"/>
    </row>
    <row r="575" spans="1:4" ht="16">
      <c r="A575" s="34"/>
      <c r="C575" s="34"/>
      <c r="D575" s="34"/>
    </row>
    <row r="576" spans="1:4" ht="16">
      <c r="A576" s="34"/>
      <c r="C576" s="34"/>
      <c r="D576" s="34"/>
    </row>
    <row r="577" spans="1:4" ht="16">
      <c r="A577" s="34"/>
      <c r="C577" s="34"/>
      <c r="D577" s="34"/>
    </row>
    <row r="578" spans="1:4" ht="16">
      <c r="A578" s="34"/>
      <c r="C578" s="34"/>
      <c r="D578" s="34"/>
    </row>
    <row r="579" spans="1:4" ht="16">
      <c r="A579" s="34"/>
      <c r="C579" s="34"/>
      <c r="D579" s="34"/>
    </row>
    <row r="580" spans="1:4" ht="16">
      <c r="A580" s="34"/>
      <c r="C580" s="34"/>
      <c r="D580" s="34"/>
    </row>
    <row r="581" spans="1:4" ht="16">
      <c r="A581" s="34"/>
      <c r="C581" s="34"/>
      <c r="D581" s="34"/>
    </row>
    <row r="582" spans="1:4" ht="16">
      <c r="A582" s="34"/>
      <c r="C582" s="34"/>
      <c r="D582" s="34"/>
    </row>
    <row r="583" spans="1:4" ht="16">
      <c r="A583" s="34"/>
      <c r="C583" s="34"/>
      <c r="D583" s="34"/>
    </row>
    <row r="584" spans="1:4" ht="16">
      <c r="A584" s="34"/>
      <c r="C584" s="34"/>
      <c r="D584" s="34"/>
    </row>
    <row r="585" spans="1:4" ht="16">
      <c r="A585" s="34"/>
      <c r="C585" s="34"/>
      <c r="D585" s="34"/>
    </row>
    <row r="586" spans="1:4" ht="16">
      <c r="A586" s="34"/>
      <c r="C586" s="34"/>
      <c r="D586" s="34"/>
    </row>
    <row r="587" spans="1:4" ht="16">
      <c r="A587" s="34"/>
      <c r="C587" s="34"/>
      <c r="D587" s="34"/>
    </row>
    <row r="588" spans="1:4" ht="16">
      <c r="A588" s="34"/>
      <c r="C588" s="34"/>
      <c r="D588" s="34"/>
    </row>
    <row r="589" spans="1:4" ht="16">
      <c r="A589" s="34"/>
      <c r="C589" s="34"/>
      <c r="D589" s="34"/>
    </row>
    <row r="590" spans="1:4" ht="16">
      <c r="A590" s="34"/>
      <c r="C590" s="34"/>
      <c r="D590" s="34"/>
    </row>
    <row r="591" spans="1:4" ht="16">
      <c r="A591" s="34"/>
      <c r="C591" s="34"/>
      <c r="D591" s="34"/>
    </row>
    <row r="592" spans="1:4" ht="16">
      <c r="A592" s="34"/>
      <c r="C592" s="34"/>
      <c r="D592" s="34"/>
    </row>
    <row r="593" spans="1:4" ht="16">
      <c r="A593" s="34"/>
      <c r="C593" s="34"/>
      <c r="D593" s="34"/>
    </row>
    <row r="594" spans="1:4" ht="16">
      <c r="A594" s="34"/>
      <c r="C594" s="34"/>
      <c r="D594" s="34"/>
    </row>
    <row r="595" spans="1:4" ht="16">
      <c r="A595" s="34"/>
      <c r="C595" s="34"/>
      <c r="D595" s="34"/>
    </row>
    <row r="596" spans="1:4" ht="16">
      <c r="A596" s="34"/>
      <c r="C596" s="34"/>
      <c r="D596" s="34"/>
    </row>
    <row r="597" spans="1:4" ht="16">
      <c r="A597" s="34"/>
      <c r="C597" s="34"/>
      <c r="D597" s="34"/>
    </row>
    <row r="598" spans="1:4" ht="16">
      <c r="A598" s="34"/>
      <c r="C598" s="34"/>
      <c r="D598" s="34"/>
    </row>
    <row r="599" spans="1:4" ht="16">
      <c r="A599" s="34"/>
      <c r="C599" s="34"/>
      <c r="D599" s="34"/>
    </row>
    <row r="600" spans="1:4" ht="16">
      <c r="A600" s="34"/>
      <c r="C600" s="34"/>
      <c r="D600" s="34"/>
    </row>
    <row r="601" spans="1:4" ht="16">
      <c r="A601" s="34"/>
      <c r="C601" s="34"/>
      <c r="D601" s="34"/>
    </row>
    <row r="602" spans="1:4" ht="16">
      <c r="A602" s="34"/>
      <c r="C602" s="34"/>
      <c r="D602" s="34"/>
    </row>
    <row r="603" spans="1:4" ht="16">
      <c r="A603" s="34"/>
      <c r="C603" s="34"/>
      <c r="D603" s="34"/>
    </row>
    <row r="604" spans="1:4" ht="16">
      <c r="A604" s="34"/>
      <c r="C604" s="34"/>
      <c r="D604" s="34"/>
    </row>
    <row r="605" spans="1:4" ht="16">
      <c r="A605" s="34"/>
      <c r="C605" s="34"/>
      <c r="D605" s="34"/>
    </row>
    <row r="606" spans="1:4" ht="16">
      <c r="A606" s="34"/>
      <c r="C606" s="34"/>
      <c r="D606" s="34"/>
    </row>
    <row r="607" spans="1:4" ht="16">
      <c r="A607" s="34"/>
      <c r="C607" s="34"/>
      <c r="D607" s="34"/>
    </row>
    <row r="608" spans="1:4" ht="16">
      <c r="A608" s="34"/>
      <c r="C608" s="34"/>
      <c r="D608" s="34"/>
    </row>
    <row r="609" spans="1:4" ht="16">
      <c r="A609" s="34"/>
      <c r="C609" s="34"/>
      <c r="D609" s="34"/>
    </row>
    <row r="610" spans="1:4" ht="16">
      <c r="A610" s="34"/>
      <c r="C610" s="34"/>
      <c r="D610" s="34"/>
    </row>
    <row r="611" spans="1:4" ht="16">
      <c r="A611" s="34"/>
      <c r="C611" s="34"/>
      <c r="D611" s="34"/>
    </row>
    <row r="612" spans="1:4" ht="16">
      <c r="A612" s="34"/>
      <c r="C612" s="34"/>
      <c r="D612" s="34"/>
    </row>
    <row r="613" spans="1:4" ht="16">
      <c r="A613" s="34"/>
      <c r="C613" s="34"/>
      <c r="D613" s="34"/>
    </row>
    <row r="614" spans="1:4" ht="16">
      <c r="A614" s="34"/>
      <c r="C614" s="34"/>
      <c r="D614" s="34"/>
    </row>
    <row r="615" spans="1:4" ht="16">
      <c r="A615" s="34"/>
      <c r="C615" s="34"/>
      <c r="D615" s="34"/>
    </row>
    <row r="616" spans="1:4" ht="16">
      <c r="A616" s="34"/>
      <c r="C616" s="34"/>
      <c r="D616" s="34"/>
    </row>
    <row r="617" spans="1:4" ht="16">
      <c r="A617" s="34"/>
      <c r="C617" s="34"/>
      <c r="D617" s="34"/>
    </row>
    <row r="618" spans="1:4" ht="16">
      <c r="A618" s="34"/>
      <c r="C618" s="34"/>
      <c r="D618" s="34"/>
    </row>
    <row r="619" spans="1:4" ht="16">
      <c r="A619" s="34"/>
      <c r="C619" s="34"/>
      <c r="D619" s="34"/>
    </row>
    <row r="620" spans="1:4" ht="16">
      <c r="A620" s="34"/>
      <c r="C620" s="34"/>
      <c r="D620" s="34"/>
    </row>
    <row r="621" spans="1:4" ht="16">
      <c r="A621" s="34"/>
      <c r="C621" s="34"/>
      <c r="D621" s="34"/>
    </row>
    <row r="622" spans="1:4" ht="16">
      <c r="A622" s="34"/>
      <c r="C622" s="34"/>
      <c r="D622" s="34"/>
    </row>
    <row r="623" spans="1:4" ht="16">
      <c r="A623" s="34"/>
      <c r="C623" s="34"/>
      <c r="D623" s="34"/>
    </row>
    <row r="624" spans="1:4" ht="16">
      <c r="A624" s="34"/>
      <c r="C624" s="34"/>
      <c r="D624" s="34"/>
    </row>
    <row r="625" spans="1:4" ht="16">
      <c r="A625" s="34"/>
      <c r="C625" s="34"/>
      <c r="D625" s="34"/>
    </row>
    <row r="626" spans="1:4" ht="16">
      <c r="A626" s="34"/>
      <c r="C626" s="34"/>
      <c r="D626" s="34"/>
    </row>
    <row r="627" spans="1:4" ht="16">
      <c r="A627" s="34"/>
      <c r="C627" s="34"/>
      <c r="D627" s="34"/>
    </row>
    <row r="628" spans="1:4" ht="16">
      <c r="A628" s="34"/>
      <c r="C628" s="34"/>
      <c r="D628" s="34"/>
    </row>
    <row r="629" spans="1:4" ht="16">
      <c r="A629" s="34"/>
      <c r="C629" s="34"/>
      <c r="D629" s="34"/>
    </row>
    <row r="630" spans="1:4" ht="16">
      <c r="A630" s="34"/>
      <c r="C630" s="34"/>
      <c r="D630" s="34"/>
    </row>
    <row r="631" spans="1:4" ht="16">
      <c r="A631" s="34"/>
      <c r="C631" s="34"/>
      <c r="D631" s="34"/>
    </row>
    <row r="632" spans="1:4" ht="16">
      <c r="A632" s="34"/>
      <c r="C632" s="34"/>
      <c r="D632" s="34"/>
    </row>
    <row r="633" spans="1:4" ht="16">
      <c r="A633" s="34"/>
      <c r="C633" s="34"/>
      <c r="D633" s="34"/>
    </row>
    <row r="634" spans="1:4" ht="16">
      <c r="A634" s="34"/>
      <c r="C634" s="34"/>
      <c r="D634" s="34"/>
    </row>
    <row r="635" spans="1:4" ht="16">
      <c r="A635" s="34"/>
      <c r="C635" s="34"/>
      <c r="D635" s="34"/>
    </row>
    <row r="636" spans="1:4" ht="16">
      <c r="A636" s="34"/>
      <c r="C636" s="34"/>
      <c r="D636" s="34"/>
    </row>
    <row r="637" spans="1:4" ht="16">
      <c r="A637" s="34"/>
      <c r="C637" s="34"/>
      <c r="D637" s="34"/>
    </row>
    <row r="638" spans="1:4" ht="16">
      <c r="A638" s="34"/>
      <c r="C638" s="34"/>
      <c r="D638" s="34"/>
    </row>
    <row r="639" spans="1:4" ht="16">
      <c r="A639" s="34"/>
      <c r="C639" s="34"/>
      <c r="D639" s="34"/>
    </row>
    <row r="640" spans="1:4" ht="16">
      <c r="A640" s="34"/>
      <c r="C640" s="34"/>
      <c r="D640" s="34"/>
    </row>
    <row r="641" spans="1:4" ht="16">
      <c r="A641" s="34"/>
      <c r="C641" s="34"/>
      <c r="D641" s="34"/>
    </row>
    <row r="642" spans="1:4" ht="16">
      <c r="A642" s="34"/>
      <c r="C642" s="34"/>
      <c r="D642" s="34"/>
    </row>
    <row r="643" spans="1:4" ht="16">
      <c r="A643" s="34"/>
      <c r="C643" s="34"/>
      <c r="D643" s="34"/>
    </row>
    <row r="644" spans="1:4" ht="16">
      <c r="A644" s="34"/>
      <c r="C644" s="34"/>
      <c r="D644" s="34"/>
    </row>
    <row r="645" spans="1:4" ht="16">
      <c r="A645" s="34"/>
      <c r="C645" s="34"/>
      <c r="D645" s="34"/>
    </row>
    <row r="646" spans="1:4" ht="16">
      <c r="A646" s="34"/>
      <c r="C646" s="34"/>
      <c r="D646" s="34"/>
    </row>
    <row r="647" spans="1:4" ht="16">
      <c r="A647" s="34"/>
      <c r="C647" s="34"/>
      <c r="D647" s="34"/>
    </row>
    <row r="648" spans="1:4" ht="16">
      <c r="A648" s="34"/>
      <c r="C648" s="34"/>
      <c r="D648" s="34"/>
    </row>
    <row r="649" spans="1:4" ht="16">
      <c r="A649" s="34"/>
      <c r="C649" s="34"/>
      <c r="D649" s="34"/>
    </row>
    <row r="650" spans="1:4" ht="16">
      <c r="A650" s="34"/>
      <c r="C650" s="34"/>
      <c r="D650" s="34"/>
    </row>
    <row r="651" spans="1:4" ht="16">
      <c r="A651" s="34"/>
      <c r="C651" s="34"/>
      <c r="D651" s="34"/>
    </row>
    <row r="652" spans="1:4" ht="16">
      <c r="A652" s="34"/>
      <c r="C652" s="34"/>
      <c r="D652" s="34"/>
    </row>
    <row r="653" spans="1:4" ht="16">
      <c r="A653" s="34"/>
      <c r="C653" s="34"/>
      <c r="D653" s="34"/>
    </row>
    <row r="654" spans="1:4" ht="16">
      <c r="A654" s="34"/>
      <c r="C654" s="34"/>
      <c r="D654" s="34"/>
    </row>
    <row r="655" spans="1:4" ht="16">
      <c r="A655" s="34"/>
      <c r="C655" s="34"/>
      <c r="D655" s="34"/>
    </row>
    <row r="656" spans="1:4" ht="16">
      <c r="A656" s="34"/>
      <c r="C656" s="34"/>
      <c r="D656" s="34"/>
    </row>
    <row r="657" spans="1:4" ht="16">
      <c r="A657" s="34"/>
      <c r="C657" s="34"/>
      <c r="D657" s="34"/>
    </row>
    <row r="658" spans="1:4" ht="16">
      <c r="A658" s="34"/>
      <c r="C658" s="34"/>
      <c r="D658" s="34"/>
    </row>
    <row r="659" spans="1:4" ht="16">
      <c r="A659" s="34"/>
      <c r="C659" s="34"/>
      <c r="D659" s="34"/>
    </row>
    <row r="660" spans="1:4" ht="16">
      <c r="A660" s="34"/>
      <c r="C660" s="34"/>
      <c r="D660" s="34"/>
    </row>
    <row r="661" spans="1:4" ht="16">
      <c r="A661" s="34"/>
      <c r="C661" s="34"/>
      <c r="D661" s="34"/>
    </row>
    <row r="662" spans="1:4" ht="16">
      <c r="A662" s="34"/>
      <c r="C662" s="34"/>
      <c r="D662" s="34"/>
    </row>
    <row r="663" spans="1:4" ht="16">
      <c r="A663" s="34"/>
      <c r="C663" s="34"/>
      <c r="D663" s="34"/>
    </row>
    <row r="664" spans="1:4" ht="16">
      <c r="A664" s="34"/>
      <c r="C664" s="34"/>
      <c r="D664" s="34"/>
    </row>
    <row r="665" spans="1:4" ht="16">
      <c r="A665" s="34"/>
      <c r="C665" s="34"/>
      <c r="D665" s="34"/>
    </row>
    <row r="666" spans="1:4" ht="16">
      <c r="A666" s="34"/>
      <c r="C666" s="34"/>
      <c r="D666" s="34"/>
    </row>
    <row r="667" spans="1:4" ht="16">
      <c r="A667" s="34"/>
      <c r="C667" s="34"/>
      <c r="D667" s="34"/>
    </row>
    <row r="668" spans="1:4" ht="16">
      <c r="A668" s="34"/>
      <c r="C668" s="34"/>
      <c r="D668" s="34"/>
    </row>
    <row r="669" spans="1:4" ht="16">
      <c r="A669" s="34"/>
      <c r="C669" s="34"/>
      <c r="D669" s="34"/>
    </row>
    <row r="670" spans="1:4" ht="16">
      <c r="A670" s="34"/>
      <c r="C670" s="34"/>
      <c r="D670" s="34"/>
    </row>
    <row r="671" spans="1:4" ht="16">
      <c r="A671" s="34"/>
      <c r="C671" s="34"/>
      <c r="D671" s="34"/>
    </row>
    <row r="672" spans="1:4" ht="16">
      <c r="A672" s="34"/>
      <c r="C672" s="34"/>
      <c r="D672" s="34"/>
    </row>
    <row r="673" spans="1:4" ht="16">
      <c r="A673" s="34"/>
      <c r="C673" s="34"/>
      <c r="D673" s="34"/>
    </row>
    <row r="674" spans="1:4" ht="16">
      <c r="A674" s="34"/>
      <c r="C674" s="34"/>
      <c r="D674" s="34"/>
    </row>
    <row r="675" spans="1:4" ht="16">
      <c r="A675" s="34"/>
      <c r="C675" s="34"/>
      <c r="D675" s="34"/>
    </row>
    <row r="676" spans="1:4" ht="16">
      <c r="A676" s="34"/>
      <c r="C676" s="34"/>
      <c r="D676" s="34"/>
    </row>
    <row r="677" spans="1:4" ht="16">
      <c r="A677" s="34"/>
      <c r="C677" s="34"/>
      <c r="D677" s="34"/>
    </row>
    <row r="678" spans="1:4" ht="16">
      <c r="A678" s="34"/>
      <c r="C678" s="34"/>
      <c r="D678" s="34"/>
    </row>
    <row r="679" spans="1:4" ht="16">
      <c r="A679" s="34"/>
      <c r="C679" s="34"/>
      <c r="D679" s="34"/>
    </row>
    <row r="680" spans="1:4" ht="16">
      <c r="A680" s="34"/>
      <c r="C680" s="34"/>
      <c r="D680" s="34"/>
    </row>
    <row r="681" spans="1:4" ht="16">
      <c r="A681" s="34"/>
      <c r="C681" s="34"/>
      <c r="D681" s="34"/>
    </row>
    <row r="682" spans="1:4" ht="16">
      <c r="A682" s="34"/>
      <c r="C682" s="34"/>
      <c r="D682" s="34"/>
    </row>
    <row r="683" spans="1:4" ht="16">
      <c r="A683" s="34"/>
      <c r="C683" s="34"/>
      <c r="D683" s="34"/>
    </row>
    <row r="684" spans="1:4" ht="16">
      <c r="A684" s="34"/>
      <c r="C684" s="34"/>
      <c r="D684" s="34"/>
    </row>
    <row r="685" spans="1:4" ht="16">
      <c r="A685" s="34"/>
      <c r="C685" s="34"/>
      <c r="D685" s="34"/>
    </row>
    <row r="686" spans="1:4" ht="16">
      <c r="A686" s="34"/>
      <c r="C686" s="34"/>
      <c r="D686" s="34"/>
    </row>
    <row r="687" spans="1:4" ht="16">
      <c r="A687" s="34"/>
      <c r="C687" s="34"/>
      <c r="D687" s="34"/>
    </row>
    <row r="688" spans="1:4" ht="16">
      <c r="A688" s="34"/>
      <c r="C688" s="34"/>
      <c r="D688" s="34"/>
    </row>
    <row r="689" spans="1:4" ht="16">
      <c r="A689" s="34"/>
      <c r="C689" s="34"/>
      <c r="D689" s="34"/>
    </row>
    <row r="690" spans="1:4" ht="16">
      <c r="A690" s="34"/>
      <c r="C690" s="34"/>
      <c r="D690" s="34"/>
    </row>
    <row r="691" spans="1:4" ht="16">
      <c r="A691" s="34"/>
      <c r="C691" s="34"/>
      <c r="D691" s="34"/>
    </row>
    <row r="692" spans="1:4" ht="16">
      <c r="A692" s="34"/>
      <c r="C692" s="34"/>
      <c r="D692" s="34"/>
    </row>
    <row r="693" spans="1:4" ht="16">
      <c r="A693" s="34"/>
      <c r="C693" s="34"/>
      <c r="D693" s="34"/>
    </row>
    <row r="694" spans="1:4" ht="16">
      <c r="A694" s="34"/>
      <c r="C694" s="34"/>
      <c r="D694" s="34"/>
    </row>
    <row r="695" spans="1:4" ht="16">
      <c r="A695" s="34"/>
      <c r="C695" s="34"/>
      <c r="D695" s="34"/>
    </row>
    <row r="696" spans="1:4" ht="16">
      <c r="A696" s="34"/>
      <c r="C696" s="34"/>
      <c r="D696" s="34"/>
    </row>
    <row r="697" spans="1:4" ht="16">
      <c r="A697" s="34"/>
      <c r="C697" s="34"/>
      <c r="D697" s="34"/>
    </row>
    <row r="698" spans="1:4" ht="16">
      <c r="A698" s="34"/>
      <c r="C698" s="34"/>
      <c r="D698" s="34"/>
    </row>
    <row r="699" spans="1:4" ht="16">
      <c r="A699" s="34"/>
      <c r="C699" s="34"/>
      <c r="D699" s="34"/>
    </row>
    <row r="700" spans="1:4" ht="16">
      <c r="A700" s="34"/>
      <c r="C700" s="34"/>
      <c r="D700" s="34"/>
    </row>
    <row r="701" spans="1:4" ht="16">
      <c r="A701" s="34"/>
      <c r="C701" s="34"/>
      <c r="D701" s="34"/>
    </row>
    <row r="702" spans="1:4" ht="16">
      <c r="A702" s="34"/>
      <c r="C702" s="34"/>
      <c r="D702" s="34"/>
    </row>
    <row r="703" spans="1:4" ht="16">
      <c r="A703" s="34"/>
      <c r="C703" s="34"/>
      <c r="D703" s="34"/>
    </row>
    <row r="704" spans="1:4" ht="16">
      <c r="A704" s="34"/>
      <c r="C704" s="34"/>
      <c r="D704" s="34"/>
    </row>
    <row r="705" spans="1:4" ht="16">
      <c r="A705" s="34"/>
      <c r="C705" s="34"/>
      <c r="D705" s="34"/>
    </row>
    <row r="706" spans="1:4" ht="16">
      <c r="A706" s="34"/>
      <c r="C706" s="34"/>
      <c r="D706" s="34"/>
    </row>
    <row r="707" spans="1:4" ht="16">
      <c r="A707" s="34"/>
      <c r="C707" s="34"/>
      <c r="D707" s="34"/>
    </row>
    <row r="708" spans="1:4" ht="16">
      <c r="A708" s="34"/>
      <c r="C708" s="34"/>
      <c r="D708" s="34"/>
    </row>
    <row r="709" spans="1:4" ht="16">
      <c r="A709" s="34"/>
      <c r="C709" s="34"/>
      <c r="D709" s="34"/>
    </row>
    <row r="710" spans="1:4" ht="16">
      <c r="A710" s="34"/>
      <c r="C710" s="34"/>
      <c r="D710" s="34"/>
    </row>
    <row r="711" spans="1:4" ht="16">
      <c r="A711" s="34"/>
      <c r="C711" s="34"/>
      <c r="D711" s="34"/>
    </row>
    <row r="712" spans="1:4" ht="16">
      <c r="A712" s="34"/>
      <c r="C712" s="34"/>
      <c r="D712" s="34"/>
    </row>
    <row r="713" spans="1:4" ht="16">
      <c r="A713" s="34"/>
      <c r="C713" s="34"/>
      <c r="D713" s="34"/>
    </row>
    <row r="714" spans="1:4" ht="16">
      <c r="A714" s="34"/>
      <c r="C714" s="34"/>
      <c r="D714" s="34"/>
    </row>
    <row r="715" spans="1:4" ht="16">
      <c r="A715" s="34"/>
      <c r="C715" s="34"/>
      <c r="D715" s="34"/>
    </row>
    <row r="716" spans="1:4" ht="16">
      <c r="A716" s="34"/>
      <c r="C716" s="34"/>
      <c r="D716" s="34"/>
    </row>
    <row r="717" spans="1:4" ht="16">
      <c r="A717" s="34"/>
      <c r="C717" s="34"/>
      <c r="D717" s="34"/>
    </row>
    <row r="718" spans="1:4" ht="16">
      <c r="A718" s="34"/>
      <c r="C718" s="34"/>
      <c r="D718" s="34"/>
    </row>
    <row r="719" spans="1:4" ht="16">
      <c r="A719" s="34"/>
      <c r="C719" s="34"/>
      <c r="D719" s="34"/>
    </row>
    <row r="720" spans="1:4" ht="16">
      <c r="A720" s="34"/>
      <c r="C720" s="34"/>
      <c r="D720" s="34"/>
    </row>
    <row r="721" spans="1:4" ht="16">
      <c r="A721" s="34"/>
      <c r="C721" s="34"/>
      <c r="D721" s="34"/>
    </row>
    <row r="722" spans="1:4" ht="16">
      <c r="A722" s="34"/>
      <c r="C722" s="34"/>
      <c r="D722" s="34"/>
    </row>
    <row r="723" spans="1:4" ht="16">
      <c r="A723" s="34"/>
      <c r="C723" s="34"/>
      <c r="D723" s="34"/>
    </row>
    <row r="724" spans="1:4" ht="16">
      <c r="A724" s="34"/>
      <c r="C724" s="34"/>
      <c r="D724" s="34"/>
    </row>
    <row r="725" spans="1:4" ht="16">
      <c r="A725" s="34"/>
      <c r="C725" s="34"/>
      <c r="D725" s="34"/>
    </row>
    <row r="726" spans="1:4" ht="16">
      <c r="A726" s="34"/>
      <c r="C726" s="34"/>
      <c r="D726" s="34"/>
    </row>
    <row r="727" spans="1:4" ht="16">
      <c r="A727" s="34"/>
      <c r="C727" s="34"/>
      <c r="D727" s="34"/>
    </row>
    <row r="728" spans="1:4" ht="16">
      <c r="A728" s="34"/>
      <c r="C728" s="34"/>
      <c r="D728" s="34"/>
    </row>
    <row r="729" spans="1:4" ht="16">
      <c r="A729" s="34"/>
      <c r="C729" s="34"/>
      <c r="D729" s="34"/>
    </row>
    <row r="730" spans="1:4" ht="16">
      <c r="A730" s="34"/>
      <c r="C730" s="34"/>
      <c r="D730" s="34"/>
    </row>
    <row r="731" spans="1:4" ht="16">
      <c r="A731" s="34"/>
      <c r="C731" s="34"/>
      <c r="D731" s="34"/>
    </row>
    <row r="732" spans="1:4" ht="16">
      <c r="A732" s="34"/>
      <c r="C732" s="34"/>
      <c r="D732" s="34"/>
    </row>
    <row r="733" spans="1:4" ht="16">
      <c r="A733" s="34"/>
      <c r="C733" s="34"/>
      <c r="D733" s="34"/>
    </row>
    <row r="734" spans="1:4" ht="16">
      <c r="A734" s="34"/>
      <c r="C734" s="34"/>
      <c r="D734" s="34"/>
    </row>
    <row r="735" spans="1:4" ht="16">
      <c r="A735" s="34"/>
      <c r="C735" s="34"/>
      <c r="D735" s="34"/>
    </row>
    <row r="736" spans="1:4" ht="16">
      <c r="A736" s="34"/>
      <c r="C736" s="34"/>
      <c r="D736" s="34"/>
    </row>
    <row r="737" spans="1:4" ht="16">
      <c r="A737" s="34"/>
      <c r="C737" s="34"/>
      <c r="D737" s="34"/>
    </row>
    <row r="738" spans="1:4" ht="16">
      <c r="A738" s="34"/>
      <c r="C738" s="34"/>
      <c r="D738" s="34"/>
    </row>
    <row r="739" spans="1:4" ht="16">
      <c r="A739" s="34"/>
      <c r="C739" s="34"/>
      <c r="D739" s="34"/>
    </row>
    <row r="740" spans="1:4" ht="16">
      <c r="A740" s="34"/>
      <c r="C740" s="34"/>
      <c r="D740" s="34"/>
    </row>
    <row r="741" spans="1:4" ht="16">
      <c r="A741" s="34"/>
      <c r="C741" s="34"/>
      <c r="D741" s="34"/>
    </row>
    <row r="742" spans="1:4" ht="16">
      <c r="A742" s="34"/>
      <c r="C742" s="34"/>
      <c r="D742" s="34"/>
    </row>
    <row r="743" spans="1:4" ht="16">
      <c r="A743" s="34"/>
      <c r="C743" s="34"/>
      <c r="D743" s="34"/>
    </row>
    <row r="744" spans="1:4" ht="16">
      <c r="A744" s="34"/>
      <c r="C744" s="34"/>
      <c r="D744" s="34"/>
    </row>
    <row r="745" spans="1:4" ht="16">
      <c r="A745" s="34"/>
      <c r="C745" s="34"/>
      <c r="D745" s="34"/>
    </row>
    <row r="746" spans="1:4" ht="16">
      <c r="A746" s="34"/>
      <c r="C746" s="34"/>
      <c r="D746" s="34"/>
    </row>
    <row r="747" spans="1:4" ht="16">
      <c r="A747" s="34"/>
      <c r="C747" s="34"/>
      <c r="D747" s="34"/>
    </row>
    <row r="748" spans="1:4" ht="16">
      <c r="A748" s="34"/>
      <c r="C748" s="34"/>
      <c r="D748" s="34"/>
    </row>
    <row r="749" spans="1:4" ht="16">
      <c r="A749" s="34"/>
      <c r="C749" s="34"/>
      <c r="D749" s="34"/>
    </row>
    <row r="750" spans="1:4" ht="16">
      <c r="A750" s="34"/>
      <c r="C750" s="34"/>
      <c r="D750" s="34"/>
    </row>
    <row r="751" spans="1:4" ht="16">
      <c r="A751" s="34"/>
      <c r="C751" s="34"/>
      <c r="D751" s="34"/>
    </row>
    <row r="752" spans="1:4" ht="16">
      <c r="A752" s="34"/>
      <c r="C752" s="34"/>
      <c r="D752" s="34"/>
    </row>
    <row r="753" spans="1:4" ht="16">
      <c r="A753" s="34"/>
      <c r="C753" s="34"/>
      <c r="D753" s="34"/>
    </row>
    <row r="754" spans="1:4" ht="16">
      <c r="A754" s="34"/>
      <c r="C754" s="34"/>
      <c r="D754" s="34"/>
    </row>
    <row r="755" spans="1:4" ht="16">
      <c r="A755" s="34"/>
      <c r="C755" s="34"/>
      <c r="D755" s="34"/>
    </row>
    <row r="756" spans="1:4" ht="16">
      <c r="A756" s="34"/>
      <c r="C756" s="34"/>
      <c r="D756" s="34"/>
    </row>
    <row r="757" spans="1:4" ht="16">
      <c r="A757" s="34"/>
      <c r="C757" s="34"/>
      <c r="D757" s="34"/>
    </row>
    <row r="758" spans="1:4" ht="16">
      <c r="A758" s="34"/>
      <c r="C758" s="34"/>
      <c r="D758" s="34"/>
    </row>
    <row r="759" spans="1:4" ht="16">
      <c r="A759" s="34"/>
      <c r="C759" s="34"/>
      <c r="D759" s="34"/>
    </row>
    <row r="760" spans="1:4" ht="16">
      <c r="A760" s="34"/>
      <c r="C760" s="34"/>
      <c r="D760" s="34"/>
    </row>
    <row r="761" spans="1:4" ht="16">
      <c r="A761" s="34"/>
      <c r="C761" s="34"/>
      <c r="D761" s="34"/>
    </row>
    <row r="762" spans="1:4" ht="16">
      <c r="A762" s="34"/>
      <c r="C762" s="34"/>
      <c r="D762" s="34"/>
    </row>
    <row r="763" spans="1:4" ht="16">
      <c r="A763" s="34"/>
      <c r="C763" s="34"/>
      <c r="D763" s="34"/>
    </row>
    <row r="764" spans="1:4" ht="16">
      <c r="A764" s="34"/>
      <c r="C764" s="34"/>
      <c r="D764" s="34"/>
    </row>
    <row r="765" spans="1:4" ht="16">
      <c r="A765" s="34"/>
      <c r="C765" s="34"/>
      <c r="D765" s="34"/>
    </row>
    <row r="766" spans="1:4" ht="16">
      <c r="A766" s="34"/>
      <c r="C766" s="34"/>
      <c r="D766" s="34"/>
    </row>
    <row r="767" spans="1:4" ht="16">
      <c r="A767" s="34"/>
      <c r="C767" s="34"/>
      <c r="D767" s="34"/>
    </row>
    <row r="768" spans="1:4" ht="16">
      <c r="A768" s="34"/>
      <c r="C768" s="34"/>
      <c r="D768" s="34"/>
    </row>
    <row r="769" spans="1:4" ht="16">
      <c r="A769" s="34"/>
      <c r="C769" s="34"/>
      <c r="D769" s="34"/>
    </row>
    <row r="770" spans="1:4" ht="16">
      <c r="A770" s="34"/>
      <c r="C770" s="34"/>
      <c r="D770" s="34"/>
    </row>
    <row r="771" spans="1:4" ht="16">
      <c r="A771" s="34"/>
      <c r="C771" s="34"/>
      <c r="D771" s="34"/>
    </row>
    <row r="772" spans="1:4" ht="16">
      <c r="A772" s="34"/>
      <c r="C772" s="34"/>
      <c r="D772" s="34"/>
    </row>
    <row r="773" spans="1:4" ht="16">
      <c r="A773" s="34"/>
      <c r="C773" s="34"/>
      <c r="D773" s="34"/>
    </row>
    <row r="774" spans="1:4" ht="16">
      <c r="A774" s="34"/>
      <c r="C774" s="34"/>
      <c r="D774" s="34"/>
    </row>
    <row r="775" spans="1:4" ht="16">
      <c r="A775" s="34"/>
      <c r="C775" s="34"/>
      <c r="D775" s="34"/>
    </row>
    <row r="776" spans="1:4" ht="16">
      <c r="A776" s="34"/>
      <c r="C776" s="34"/>
      <c r="D776" s="34"/>
    </row>
    <row r="777" spans="1:4" ht="16">
      <c r="A777" s="34"/>
      <c r="C777" s="34"/>
      <c r="D777" s="34"/>
    </row>
    <row r="778" spans="1:4" ht="16">
      <c r="A778" s="34"/>
      <c r="C778" s="34"/>
      <c r="D778" s="34"/>
    </row>
    <row r="779" spans="1:4" ht="16">
      <c r="A779" s="34"/>
      <c r="C779" s="34"/>
      <c r="D779" s="34"/>
    </row>
    <row r="780" spans="1:4" ht="16">
      <c r="A780" s="34"/>
      <c r="C780" s="34"/>
      <c r="D780" s="34"/>
    </row>
    <row r="781" spans="1:4" ht="16">
      <c r="A781" s="34"/>
      <c r="C781" s="34"/>
      <c r="D781" s="34"/>
    </row>
    <row r="782" spans="1:4" ht="16">
      <c r="A782" s="34"/>
      <c r="C782" s="34"/>
      <c r="D782" s="34"/>
    </row>
    <row r="783" spans="1:4" ht="16">
      <c r="A783" s="34"/>
      <c r="C783" s="34"/>
      <c r="D783" s="34"/>
    </row>
    <row r="784" spans="1:4" ht="16">
      <c r="A784" s="34"/>
      <c r="C784" s="34"/>
      <c r="D784" s="34"/>
    </row>
    <row r="785" spans="1:4" ht="16">
      <c r="A785" s="34"/>
      <c r="C785" s="34"/>
      <c r="D785" s="34"/>
    </row>
    <row r="786" spans="1:4" ht="16">
      <c r="A786" s="34"/>
      <c r="C786" s="34"/>
      <c r="D786" s="34"/>
    </row>
    <row r="787" spans="1:4" ht="16">
      <c r="A787" s="34"/>
      <c r="C787" s="34"/>
      <c r="D787" s="34"/>
    </row>
    <row r="788" spans="1:4" ht="16">
      <c r="A788" s="34"/>
      <c r="C788" s="34"/>
      <c r="D788" s="34"/>
    </row>
    <row r="789" spans="1:4" ht="16">
      <c r="A789" s="34"/>
      <c r="C789" s="34"/>
      <c r="D789" s="34"/>
    </row>
    <row r="790" spans="1:4" ht="16">
      <c r="A790" s="34"/>
      <c r="C790" s="34"/>
      <c r="D790" s="34"/>
    </row>
    <row r="791" spans="1:4" ht="16">
      <c r="A791" s="34"/>
      <c r="C791" s="34"/>
      <c r="D791" s="34"/>
    </row>
    <row r="792" spans="1:4" ht="16">
      <c r="A792" s="34"/>
      <c r="C792" s="34"/>
      <c r="D792" s="34"/>
    </row>
    <row r="793" spans="1:4" ht="16">
      <c r="A793" s="34"/>
      <c r="C793" s="34"/>
      <c r="D793" s="34"/>
    </row>
    <row r="794" spans="1:4" ht="16">
      <c r="A794" s="34"/>
      <c r="C794" s="34"/>
      <c r="D794" s="34"/>
    </row>
    <row r="795" spans="1:4" ht="16">
      <c r="A795" s="34"/>
      <c r="C795" s="34"/>
      <c r="D795" s="34"/>
    </row>
    <row r="796" spans="1:4" ht="16">
      <c r="A796" s="34"/>
      <c r="C796" s="34"/>
      <c r="D796" s="34"/>
    </row>
    <row r="797" spans="1:4" ht="16">
      <c r="A797" s="34"/>
      <c r="C797" s="34"/>
      <c r="D797" s="34"/>
    </row>
    <row r="798" spans="1:4" ht="16">
      <c r="A798" s="34"/>
      <c r="C798" s="34"/>
      <c r="D798" s="34"/>
    </row>
    <row r="799" spans="1:4" ht="16">
      <c r="A799" s="34"/>
      <c r="C799" s="34"/>
      <c r="D799" s="34"/>
    </row>
    <row r="800" spans="1:4" ht="16">
      <c r="A800" s="34"/>
      <c r="C800" s="34"/>
      <c r="D800" s="34"/>
    </row>
    <row r="801" spans="1:4" ht="16">
      <c r="A801" s="34"/>
      <c r="C801" s="34"/>
      <c r="D801" s="34"/>
    </row>
    <row r="802" spans="1:4" ht="16">
      <c r="A802" s="34"/>
      <c r="C802" s="34"/>
      <c r="D802" s="34"/>
    </row>
    <row r="803" spans="1:4" ht="16">
      <c r="A803" s="34"/>
      <c r="C803" s="34"/>
      <c r="D803" s="34"/>
    </row>
    <row r="804" spans="1:4" ht="16">
      <c r="A804" s="34"/>
      <c r="C804" s="34"/>
      <c r="D804" s="34"/>
    </row>
    <row r="805" spans="1:4" ht="16">
      <c r="A805" s="34"/>
      <c r="C805" s="34"/>
      <c r="D805" s="34"/>
    </row>
    <row r="806" spans="1:4" ht="16">
      <c r="A806" s="34"/>
      <c r="C806" s="34"/>
      <c r="D806" s="34"/>
    </row>
    <row r="807" spans="1:4" ht="16">
      <c r="A807" s="34"/>
      <c r="C807" s="34"/>
      <c r="D807" s="34"/>
    </row>
    <row r="808" spans="1:4" ht="16">
      <c r="A808" s="34"/>
      <c r="C808" s="34"/>
      <c r="D808" s="34"/>
    </row>
    <row r="809" spans="1:4" ht="16">
      <c r="A809" s="34"/>
      <c r="C809" s="34"/>
      <c r="D809" s="34"/>
    </row>
    <row r="810" spans="1:4" ht="16">
      <c r="A810" s="34"/>
      <c r="C810" s="34"/>
      <c r="D810" s="34"/>
    </row>
    <row r="811" spans="1:4" ht="16">
      <c r="A811" s="34"/>
      <c r="C811" s="34"/>
      <c r="D811" s="34"/>
    </row>
    <row r="812" spans="1:4" ht="16">
      <c r="A812" s="34"/>
      <c r="C812" s="34"/>
      <c r="D812" s="34"/>
    </row>
    <row r="813" spans="1:4" ht="16">
      <c r="A813" s="34"/>
      <c r="C813" s="34"/>
      <c r="D813" s="34"/>
    </row>
    <row r="814" spans="1:4" ht="16">
      <c r="A814" s="34"/>
      <c r="C814" s="34"/>
      <c r="D814" s="34"/>
    </row>
    <row r="815" spans="1:4" ht="16">
      <c r="A815" s="34"/>
      <c r="C815" s="34"/>
      <c r="D815" s="34"/>
    </row>
    <row r="816" spans="1:4" ht="16">
      <c r="A816" s="34"/>
      <c r="C816" s="34"/>
      <c r="D816" s="34"/>
    </row>
    <row r="817" spans="1:4" ht="16">
      <c r="A817" s="34"/>
      <c r="C817" s="34"/>
      <c r="D817" s="34"/>
    </row>
    <row r="818" spans="1:4" ht="16">
      <c r="A818" s="34"/>
      <c r="C818" s="34"/>
      <c r="D818" s="34"/>
    </row>
    <row r="819" spans="1:4" ht="16">
      <c r="A819" s="34"/>
      <c r="C819" s="34"/>
      <c r="D819" s="34"/>
    </row>
    <row r="820" spans="1:4" ht="16">
      <c r="A820" s="34"/>
      <c r="C820" s="34"/>
      <c r="D820" s="34"/>
    </row>
    <row r="821" spans="1:4" ht="16">
      <c r="A821" s="34"/>
      <c r="C821" s="34"/>
      <c r="D821" s="34"/>
    </row>
    <row r="822" spans="1:4" ht="16">
      <c r="A822" s="34"/>
      <c r="C822" s="34"/>
      <c r="D822" s="34"/>
    </row>
    <row r="823" spans="1:4" ht="16">
      <c r="A823" s="34"/>
      <c r="C823" s="34"/>
      <c r="D823" s="34"/>
    </row>
    <row r="824" spans="1:4" ht="16">
      <c r="A824" s="34"/>
      <c r="C824" s="34"/>
      <c r="D824" s="34"/>
    </row>
    <row r="825" spans="1:4" ht="16">
      <c r="A825" s="34"/>
      <c r="C825" s="34"/>
      <c r="D825" s="34"/>
    </row>
    <row r="826" spans="1:4" ht="16">
      <c r="A826" s="34"/>
      <c r="C826" s="34"/>
      <c r="D826" s="34"/>
    </row>
    <row r="827" spans="1:4" ht="16">
      <c r="A827" s="34"/>
      <c r="C827" s="34"/>
      <c r="D827" s="34"/>
    </row>
    <row r="828" spans="1:4" ht="16">
      <c r="A828" s="34"/>
      <c r="C828" s="34"/>
      <c r="D828" s="34"/>
    </row>
    <row r="829" spans="1:4" ht="16">
      <c r="A829" s="34"/>
      <c r="C829" s="34"/>
      <c r="D829" s="34"/>
    </row>
    <row r="830" spans="1:4" ht="16">
      <c r="A830" s="34"/>
      <c r="C830" s="34"/>
      <c r="D830" s="34"/>
    </row>
    <row r="831" spans="1:4" ht="16">
      <c r="A831" s="34"/>
      <c r="C831" s="34"/>
      <c r="D831" s="34"/>
    </row>
    <row r="832" spans="1:4" ht="16">
      <c r="A832" s="34"/>
      <c r="C832" s="34"/>
      <c r="D832" s="34"/>
    </row>
    <row r="833" spans="1:4" ht="16">
      <c r="A833" s="34"/>
      <c r="C833" s="34"/>
      <c r="D833" s="34"/>
    </row>
    <row r="834" spans="1:4" ht="16">
      <c r="A834" s="34"/>
      <c r="C834" s="34"/>
      <c r="D834" s="34"/>
    </row>
    <row r="835" spans="1:4" ht="16">
      <c r="A835" s="34"/>
      <c r="C835" s="34"/>
      <c r="D835" s="34"/>
    </row>
    <row r="836" spans="1:4" ht="16">
      <c r="A836" s="34"/>
      <c r="C836" s="34"/>
      <c r="D836" s="34"/>
    </row>
    <row r="837" spans="1:4" ht="16">
      <c r="A837" s="34"/>
      <c r="C837" s="34"/>
      <c r="D837" s="34"/>
    </row>
    <row r="838" spans="1:4" ht="16">
      <c r="A838" s="34"/>
      <c r="C838" s="34"/>
      <c r="D838" s="34"/>
    </row>
    <row r="839" spans="1:4" ht="16">
      <c r="A839" s="34"/>
      <c r="C839" s="34"/>
      <c r="D839" s="34"/>
    </row>
    <row r="840" spans="1:4" ht="16">
      <c r="A840" s="34"/>
      <c r="C840" s="34"/>
      <c r="D840" s="34"/>
    </row>
    <row r="841" spans="1:4" ht="16">
      <c r="A841" s="34"/>
      <c r="C841" s="34"/>
      <c r="D841" s="34"/>
    </row>
    <row r="842" spans="1:4" ht="16">
      <c r="A842" s="34"/>
      <c r="C842" s="34"/>
      <c r="D842" s="34"/>
    </row>
    <row r="843" spans="1:4" ht="16">
      <c r="A843" s="34"/>
      <c r="C843" s="34"/>
      <c r="D843" s="34"/>
    </row>
    <row r="844" spans="1:4" ht="16">
      <c r="A844" s="34"/>
      <c r="C844" s="34"/>
      <c r="D844" s="34"/>
    </row>
    <row r="845" spans="1:4" ht="16">
      <c r="A845" s="34"/>
      <c r="C845" s="34"/>
      <c r="D845" s="34"/>
    </row>
    <row r="846" spans="1:4" ht="16">
      <c r="A846" s="34"/>
      <c r="C846" s="34"/>
      <c r="D846" s="34"/>
    </row>
    <row r="847" spans="1:4" ht="16">
      <c r="A847" s="34"/>
      <c r="C847" s="34"/>
      <c r="D847" s="34"/>
    </row>
    <row r="848" spans="1:4" ht="16">
      <c r="A848" s="34"/>
      <c r="C848" s="34"/>
      <c r="D848" s="34"/>
    </row>
    <row r="849" spans="1:4" ht="16">
      <c r="A849" s="34"/>
      <c r="C849" s="34"/>
      <c r="D849" s="34"/>
    </row>
    <row r="850" spans="1:4" ht="16">
      <c r="A850" s="34"/>
      <c r="C850" s="34"/>
      <c r="D850" s="34"/>
    </row>
    <row r="851" spans="1:4" ht="16">
      <c r="A851" s="34"/>
      <c r="C851" s="34"/>
      <c r="D851" s="34"/>
    </row>
    <row r="852" spans="1:4" ht="16">
      <c r="A852" s="34"/>
      <c r="C852" s="34"/>
      <c r="D852" s="34"/>
    </row>
    <row r="853" spans="1:4" ht="16">
      <c r="A853" s="34"/>
      <c r="C853" s="34"/>
      <c r="D853" s="34"/>
    </row>
    <row r="854" spans="1:4" ht="16">
      <c r="A854" s="34"/>
      <c r="C854" s="34"/>
      <c r="D854" s="34"/>
    </row>
    <row r="855" spans="1:4" ht="16">
      <c r="A855" s="34"/>
      <c r="C855" s="34"/>
      <c r="D855" s="34"/>
    </row>
    <row r="856" spans="1:4" ht="16">
      <c r="A856" s="34"/>
      <c r="C856" s="34"/>
      <c r="D856" s="34"/>
    </row>
    <row r="857" spans="1:4" ht="16">
      <c r="A857" s="34"/>
      <c r="C857" s="34"/>
      <c r="D857" s="34"/>
    </row>
    <row r="858" spans="1:4" ht="16">
      <c r="A858" s="34"/>
      <c r="C858" s="34"/>
      <c r="D858" s="34"/>
    </row>
    <row r="859" spans="1:4" ht="16">
      <c r="A859" s="34"/>
      <c r="C859" s="34"/>
      <c r="D859" s="34"/>
    </row>
    <row r="860" spans="1:4" ht="16">
      <c r="A860" s="34"/>
      <c r="C860" s="34"/>
      <c r="D860" s="34"/>
    </row>
    <row r="861" spans="1:4" ht="16">
      <c r="A861" s="34"/>
      <c r="C861" s="34"/>
      <c r="D861" s="34"/>
    </row>
    <row r="862" spans="1:4" ht="16">
      <c r="A862" s="34"/>
      <c r="C862" s="34"/>
      <c r="D862" s="34"/>
    </row>
    <row r="863" spans="1:4" ht="16">
      <c r="A863" s="34"/>
      <c r="C863" s="34"/>
      <c r="D863" s="34"/>
    </row>
    <row r="864" spans="1:4" ht="16">
      <c r="A864" s="34"/>
      <c r="C864" s="34"/>
      <c r="D864" s="34"/>
    </row>
    <row r="865" spans="1:4" ht="16">
      <c r="A865" s="34"/>
      <c r="C865" s="34"/>
      <c r="D865" s="34"/>
    </row>
    <row r="866" spans="1:4" ht="16">
      <c r="A866" s="34"/>
      <c r="C866" s="34"/>
      <c r="D866" s="34"/>
    </row>
    <row r="867" spans="1:4" ht="16">
      <c r="A867" s="34"/>
      <c r="C867" s="34"/>
      <c r="D867" s="34"/>
    </row>
    <row r="868" spans="1:4" ht="16">
      <c r="A868" s="34"/>
      <c r="C868" s="34"/>
      <c r="D868" s="34"/>
    </row>
    <row r="869" spans="1:4" ht="16">
      <c r="A869" s="34"/>
      <c r="C869" s="34"/>
      <c r="D869" s="34"/>
    </row>
    <row r="870" spans="1:4" ht="16">
      <c r="A870" s="34"/>
      <c r="C870" s="34"/>
      <c r="D870" s="34"/>
    </row>
    <row r="871" spans="1:4" ht="16">
      <c r="A871" s="34"/>
      <c r="C871" s="34"/>
      <c r="D871" s="34"/>
    </row>
    <row r="872" spans="1:4" ht="16">
      <c r="A872" s="34"/>
      <c r="C872" s="34"/>
      <c r="D872" s="34"/>
    </row>
    <row r="873" spans="1:4" ht="16">
      <c r="A873" s="34"/>
      <c r="C873" s="34"/>
      <c r="D873" s="34"/>
    </row>
    <row r="874" spans="1:4" ht="16">
      <c r="A874" s="34"/>
      <c r="C874" s="34"/>
      <c r="D874" s="34"/>
    </row>
    <row r="875" spans="1:4" ht="16">
      <c r="A875" s="34"/>
      <c r="C875" s="34"/>
      <c r="D875" s="34"/>
    </row>
    <row r="876" spans="1:4" ht="16">
      <c r="A876" s="34"/>
      <c r="C876" s="34"/>
      <c r="D876" s="34"/>
    </row>
    <row r="877" spans="1:4" ht="16">
      <c r="A877" s="34"/>
      <c r="C877" s="34"/>
      <c r="D877" s="34"/>
    </row>
    <row r="878" spans="1:4" ht="16">
      <c r="A878" s="34"/>
      <c r="C878" s="34"/>
      <c r="D878" s="34"/>
    </row>
    <row r="879" spans="1:4" ht="16">
      <c r="A879" s="34"/>
      <c r="C879" s="34"/>
      <c r="D879" s="34"/>
    </row>
    <row r="880" spans="1:4" ht="16">
      <c r="A880" s="34"/>
      <c r="C880" s="34"/>
      <c r="D880" s="34"/>
    </row>
    <row r="881" spans="1:4" ht="16">
      <c r="A881" s="34"/>
      <c r="C881" s="34"/>
      <c r="D881" s="34"/>
    </row>
    <row r="882" spans="1:4" ht="16">
      <c r="A882" s="34"/>
      <c r="C882" s="34"/>
      <c r="D882" s="34"/>
    </row>
    <row r="883" spans="1:4" ht="16">
      <c r="A883" s="34"/>
      <c r="C883" s="34"/>
      <c r="D883" s="34"/>
    </row>
    <row r="884" spans="1:4" ht="16">
      <c r="A884" s="34"/>
      <c r="C884" s="34"/>
      <c r="D884" s="34"/>
    </row>
    <row r="885" spans="1:4" ht="16">
      <c r="A885" s="34"/>
      <c r="C885" s="34"/>
      <c r="D885" s="34"/>
    </row>
    <row r="886" spans="1:4" ht="16">
      <c r="A886" s="34"/>
      <c r="C886" s="34"/>
      <c r="D886" s="34"/>
    </row>
    <row r="887" spans="1:4" ht="16">
      <c r="A887" s="34"/>
      <c r="C887" s="34"/>
      <c r="D887" s="34"/>
    </row>
    <row r="888" spans="1:4" ht="16">
      <c r="A888" s="34"/>
      <c r="C888" s="34"/>
      <c r="D888" s="34"/>
    </row>
    <row r="889" spans="1:4" ht="16">
      <c r="A889" s="34"/>
      <c r="C889" s="34"/>
      <c r="D889" s="34"/>
    </row>
    <row r="890" spans="1:4" ht="16">
      <c r="A890" s="34"/>
      <c r="C890" s="34"/>
      <c r="D890" s="34"/>
    </row>
    <row r="891" spans="1:4" ht="16">
      <c r="A891" s="34"/>
      <c r="C891" s="34"/>
      <c r="D891" s="34"/>
    </row>
    <row r="892" spans="1:4" ht="16">
      <c r="A892" s="34"/>
      <c r="C892" s="34"/>
      <c r="D892" s="34"/>
    </row>
    <row r="893" spans="1:4" ht="16">
      <c r="A893" s="34"/>
      <c r="C893" s="34"/>
      <c r="D893" s="34"/>
    </row>
    <row r="894" spans="1:4" ht="16">
      <c r="A894" s="34"/>
      <c r="C894" s="34"/>
      <c r="D894" s="34"/>
    </row>
    <row r="895" spans="1:4" ht="16">
      <c r="A895" s="34"/>
      <c r="C895" s="34"/>
      <c r="D895" s="34"/>
    </row>
    <row r="896" spans="1:4" ht="16">
      <c r="A896" s="34"/>
      <c r="C896" s="34"/>
      <c r="D896" s="34"/>
    </row>
    <row r="897" spans="1:4" ht="16">
      <c r="A897" s="34"/>
      <c r="C897" s="34"/>
      <c r="D897" s="34"/>
    </row>
    <row r="898" spans="1:4" ht="16">
      <c r="A898" s="34"/>
      <c r="C898" s="34"/>
      <c r="D898" s="34"/>
    </row>
    <row r="899" spans="1:4" ht="16">
      <c r="A899" s="34"/>
      <c r="C899" s="34"/>
      <c r="D899" s="34"/>
    </row>
    <row r="900" spans="1:4" ht="16">
      <c r="A900" s="34"/>
      <c r="C900" s="34"/>
      <c r="D900" s="34"/>
    </row>
    <row r="901" spans="1:4" ht="16">
      <c r="A901" s="34"/>
      <c r="C901" s="34"/>
      <c r="D901" s="34"/>
    </row>
    <row r="902" spans="1:4" ht="16">
      <c r="A902" s="34"/>
      <c r="C902" s="34"/>
      <c r="D902" s="34"/>
    </row>
    <row r="903" spans="1:4" ht="16">
      <c r="A903" s="34"/>
      <c r="C903" s="34"/>
      <c r="D903" s="34"/>
    </row>
    <row r="904" spans="1:4" ht="16">
      <c r="A904" s="34"/>
      <c r="C904" s="34"/>
      <c r="D904" s="34"/>
    </row>
    <row r="905" spans="1:4" ht="16">
      <c r="A905" s="34"/>
      <c r="C905" s="34"/>
      <c r="D905" s="34"/>
    </row>
    <row r="906" spans="1:4" ht="16">
      <c r="A906" s="34"/>
      <c r="C906" s="34"/>
      <c r="D906" s="34"/>
    </row>
    <row r="907" spans="1:4" ht="16">
      <c r="A907" s="34"/>
      <c r="C907" s="34"/>
      <c r="D907" s="34"/>
    </row>
    <row r="908" spans="1:4" ht="16">
      <c r="A908" s="34"/>
      <c r="C908" s="34"/>
      <c r="D908" s="34"/>
    </row>
    <row r="909" spans="1:4" ht="16">
      <c r="A909" s="34"/>
      <c r="C909" s="34"/>
      <c r="D909" s="34"/>
    </row>
    <row r="910" spans="1:4" ht="16">
      <c r="A910" s="34"/>
      <c r="C910" s="34"/>
      <c r="D910" s="34"/>
    </row>
    <row r="911" spans="1:4" ht="16">
      <c r="A911" s="34"/>
      <c r="C911" s="34"/>
      <c r="D911" s="34"/>
    </row>
    <row r="912" spans="1:4" ht="16">
      <c r="A912" s="34"/>
      <c r="C912" s="34"/>
      <c r="D912" s="34"/>
    </row>
    <row r="913" spans="1:4" ht="16">
      <c r="A913" s="34"/>
      <c r="C913" s="34"/>
      <c r="D913" s="34"/>
    </row>
    <row r="914" spans="1:4" ht="16">
      <c r="A914" s="34"/>
      <c r="C914" s="34"/>
      <c r="D914" s="34"/>
    </row>
    <row r="915" spans="1:4" ht="16">
      <c r="A915" s="34"/>
      <c r="C915" s="34"/>
      <c r="D915" s="34"/>
    </row>
    <row r="916" spans="1:4" ht="16">
      <c r="A916" s="34"/>
      <c r="C916" s="34"/>
      <c r="D916" s="34"/>
    </row>
    <row r="917" spans="1:4" ht="16">
      <c r="A917" s="34"/>
      <c r="C917" s="34"/>
      <c r="D917" s="34"/>
    </row>
    <row r="918" spans="1:4" ht="16">
      <c r="A918" s="34"/>
      <c r="C918" s="34"/>
      <c r="D918" s="34"/>
    </row>
    <row r="919" spans="1:4" ht="16">
      <c r="A919" s="34"/>
      <c r="C919" s="34"/>
      <c r="D919" s="34"/>
    </row>
    <row r="920" spans="1:4" ht="16">
      <c r="A920" s="34"/>
      <c r="C920" s="34"/>
      <c r="D920" s="34"/>
    </row>
    <row r="921" spans="1:4" ht="16">
      <c r="A921" s="34"/>
      <c r="C921" s="34"/>
      <c r="D921" s="34"/>
    </row>
    <row r="922" spans="1:4" ht="16">
      <c r="A922" s="34"/>
      <c r="C922" s="34"/>
      <c r="D922" s="34"/>
    </row>
    <row r="923" spans="1:4" ht="16">
      <c r="A923" s="34"/>
      <c r="C923" s="34"/>
      <c r="D923" s="34"/>
    </row>
    <row r="924" spans="1:4" ht="16">
      <c r="A924" s="34"/>
      <c r="C924" s="34"/>
      <c r="D924" s="34"/>
    </row>
    <row r="925" spans="1:4" ht="16">
      <c r="A925" s="34"/>
      <c r="C925" s="34"/>
      <c r="D925" s="34"/>
    </row>
    <row r="926" spans="1:4" ht="16">
      <c r="A926" s="34"/>
      <c r="C926" s="34"/>
      <c r="D926" s="34"/>
    </row>
    <row r="927" spans="1:4" ht="16">
      <c r="A927" s="34"/>
      <c r="C927" s="34"/>
      <c r="D927" s="34"/>
    </row>
    <row r="928" spans="1:4" ht="16">
      <c r="A928" s="34"/>
      <c r="C928" s="34"/>
      <c r="D928" s="34"/>
    </row>
    <row r="929" spans="1:4" ht="16">
      <c r="A929" s="34"/>
      <c r="C929" s="34"/>
      <c r="D929" s="34"/>
    </row>
    <row r="930" spans="1:4" ht="16">
      <c r="A930" s="34"/>
      <c r="C930" s="34"/>
      <c r="D930" s="34"/>
    </row>
    <row r="931" spans="1:4" ht="16">
      <c r="A931" s="34"/>
      <c r="C931" s="34"/>
      <c r="D931" s="34"/>
    </row>
    <row r="932" spans="1:4" ht="16">
      <c r="A932" s="34"/>
      <c r="C932" s="34"/>
      <c r="D932" s="34"/>
    </row>
    <row r="933" spans="1:4" ht="16">
      <c r="A933" s="34"/>
      <c r="C933" s="34"/>
      <c r="D933" s="34"/>
    </row>
    <row r="934" spans="1:4" ht="16">
      <c r="A934" s="34"/>
      <c r="C934" s="34"/>
      <c r="D934" s="34"/>
    </row>
    <row r="935" spans="1:4" ht="16">
      <c r="A935" s="34"/>
      <c r="C935" s="34"/>
      <c r="D935" s="34"/>
    </row>
    <row r="936" spans="1:4" ht="16">
      <c r="A936" s="34"/>
      <c r="C936" s="34"/>
      <c r="D936" s="34"/>
    </row>
    <row r="937" spans="1:4" ht="16">
      <c r="A937" s="34"/>
      <c r="C937" s="34"/>
      <c r="D937" s="34"/>
    </row>
    <row r="938" spans="1:4" ht="16">
      <c r="A938" s="34"/>
      <c r="C938" s="34"/>
      <c r="D938" s="34"/>
    </row>
    <row r="939" spans="1:4" ht="16">
      <c r="A939" s="34"/>
      <c r="C939" s="34"/>
      <c r="D939" s="34"/>
    </row>
    <row r="940" spans="1:4" ht="16">
      <c r="A940" s="34"/>
      <c r="C940" s="34"/>
      <c r="D940" s="34"/>
    </row>
    <row r="941" spans="1:4" ht="16">
      <c r="A941" s="34"/>
      <c r="C941" s="34"/>
      <c r="D941" s="34"/>
    </row>
    <row r="942" spans="1:4" ht="16">
      <c r="A942" s="34"/>
      <c r="C942" s="34"/>
      <c r="D942" s="34"/>
    </row>
    <row r="943" spans="1:4" ht="16">
      <c r="A943" s="34"/>
      <c r="C943" s="34"/>
      <c r="D943" s="34"/>
    </row>
    <row r="944" spans="1:4" ht="16">
      <c r="A944" s="34"/>
      <c r="C944" s="34"/>
      <c r="D944" s="34"/>
    </row>
    <row r="945" spans="1:4" ht="16">
      <c r="A945" s="34"/>
      <c r="C945" s="34"/>
      <c r="D945" s="34"/>
    </row>
    <row r="946" spans="1:4" ht="16">
      <c r="A946" s="34"/>
      <c r="C946" s="34"/>
      <c r="D946" s="34"/>
    </row>
    <row r="947" spans="1:4" ht="16">
      <c r="A947" s="34"/>
      <c r="C947" s="34"/>
      <c r="D947" s="34"/>
    </row>
    <row r="948" spans="1:4" ht="16">
      <c r="A948" s="34"/>
      <c r="C948" s="34"/>
      <c r="D948" s="34"/>
    </row>
    <row r="949" spans="1:4" ht="16">
      <c r="A949" s="34"/>
      <c r="C949" s="34"/>
      <c r="D949" s="34"/>
    </row>
    <row r="950" spans="1:4" ht="16">
      <c r="A950" s="34"/>
      <c r="C950" s="34"/>
      <c r="D950" s="34"/>
    </row>
    <row r="951" spans="1:4" ht="16">
      <c r="A951" s="34"/>
      <c r="C951" s="34"/>
      <c r="D951" s="34"/>
    </row>
    <row r="952" spans="1:4" ht="16">
      <c r="A952" s="34"/>
      <c r="C952" s="34"/>
      <c r="D952" s="34"/>
    </row>
    <row r="953" spans="1:4" ht="16">
      <c r="A953" s="34"/>
      <c r="C953" s="34"/>
      <c r="D953" s="34"/>
    </row>
    <row r="954" spans="1:4" ht="16">
      <c r="A954" s="34"/>
      <c r="C954" s="34"/>
      <c r="D954" s="34"/>
    </row>
    <row r="955" spans="1:4" ht="16">
      <c r="A955" s="34"/>
      <c r="C955" s="34"/>
      <c r="D955" s="34"/>
    </row>
    <row r="956" spans="1:4" ht="16">
      <c r="A956" s="34"/>
      <c r="C956" s="34"/>
      <c r="D956" s="34"/>
    </row>
    <row r="957" spans="1:4" ht="16">
      <c r="A957" s="34"/>
      <c r="C957" s="34"/>
      <c r="D957" s="34"/>
    </row>
    <row r="958" spans="1:4" ht="16">
      <c r="A958" s="34"/>
      <c r="C958" s="34"/>
      <c r="D958" s="34"/>
    </row>
    <row r="959" spans="1:4" ht="16">
      <c r="A959" s="34"/>
      <c r="C959" s="34"/>
      <c r="D959" s="34"/>
    </row>
    <row r="960" spans="1:4" ht="16">
      <c r="A960" s="34"/>
      <c r="C960" s="34"/>
      <c r="D960" s="34"/>
    </row>
    <row r="961" spans="1:4" ht="16">
      <c r="A961" s="34"/>
      <c r="C961" s="34"/>
      <c r="D961" s="34"/>
    </row>
    <row r="962" spans="1:4" ht="16">
      <c r="A962" s="34"/>
      <c r="C962" s="34"/>
      <c r="D962" s="34"/>
    </row>
    <row r="963" spans="1:4" ht="16">
      <c r="A963" s="34"/>
      <c r="C963" s="34"/>
      <c r="D963" s="34"/>
    </row>
    <row r="964" spans="1:4" ht="16">
      <c r="A964" s="34"/>
      <c r="C964" s="34"/>
      <c r="D964" s="34"/>
    </row>
    <row r="965" spans="1:4" ht="16">
      <c r="A965" s="34"/>
      <c r="C965" s="34"/>
      <c r="D965" s="34"/>
    </row>
    <row r="966" spans="1:4" ht="16">
      <c r="A966" s="34"/>
      <c r="C966" s="34"/>
      <c r="D966" s="34"/>
    </row>
    <row r="967" spans="1:4" ht="16">
      <c r="A967" s="34"/>
      <c r="C967" s="34"/>
      <c r="D967" s="34"/>
    </row>
    <row r="968" spans="1:4" ht="16">
      <c r="A968" s="34"/>
      <c r="C968" s="34"/>
      <c r="D968" s="34"/>
    </row>
    <row r="969" spans="1:4" ht="16">
      <c r="A969" s="34"/>
      <c r="C969" s="34"/>
      <c r="D969" s="34"/>
    </row>
    <row r="970" spans="1:4" ht="16">
      <c r="A970" s="34"/>
      <c r="C970" s="34"/>
      <c r="D970" s="34"/>
    </row>
    <row r="971" spans="1:4" ht="16">
      <c r="A971" s="34"/>
      <c r="C971" s="34"/>
      <c r="D971" s="34"/>
    </row>
    <row r="972" spans="1:4" ht="16">
      <c r="A972" s="34"/>
      <c r="C972" s="34"/>
      <c r="D972" s="34"/>
    </row>
    <row r="973" spans="1:4" ht="16">
      <c r="A973" s="34"/>
      <c r="C973" s="34"/>
      <c r="D973" s="34"/>
    </row>
    <row r="974" spans="1:4" ht="16">
      <c r="A974" s="34"/>
      <c r="C974" s="34"/>
      <c r="D974" s="34"/>
    </row>
    <row r="975" spans="1:4" ht="16">
      <c r="A975" s="34"/>
      <c r="C975" s="34"/>
      <c r="D975" s="34"/>
    </row>
    <row r="976" spans="1:4" ht="16">
      <c r="A976" s="34"/>
      <c r="C976" s="34"/>
      <c r="D976" s="34"/>
    </row>
    <row r="977" spans="1:4" ht="16">
      <c r="A977" s="34"/>
      <c r="C977" s="34"/>
      <c r="D977" s="34"/>
    </row>
    <row r="978" spans="1:4" ht="16">
      <c r="A978" s="34"/>
      <c r="C978" s="34"/>
      <c r="D978" s="34"/>
    </row>
    <row r="979" spans="1:4" ht="16">
      <c r="A979" s="34"/>
      <c r="C979" s="34"/>
      <c r="D979" s="34"/>
    </row>
    <row r="980" spans="1:4" ht="16">
      <c r="A980" s="34"/>
      <c r="C980" s="34"/>
      <c r="D980" s="34"/>
    </row>
    <row r="981" spans="1:4" ht="16">
      <c r="A981" s="34"/>
      <c r="C981" s="34"/>
      <c r="D981" s="34"/>
    </row>
    <row r="982" spans="1:4" ht="16">
      <c r="A982" s="34"/>
      <c r="C982" s="34"/>
      <c r="D982" s="34"/>
    </row>
    <row r="983" spans="1:4" ht="16">
      <c r="A983" s="34"/>
      <c r="C983" s="34"/>
      <c r="D983" s="34"/>
    </row>
    <row r="984" spans="1:4" ht="16">
      <c r="A984" s="34"/>
      <c r="C984" s="34"/>
      <c r="D984" s="34"/>
    </row>
    <row r="985" spans="1:4" ht="16">
      <c r="A985" s="34"/>
      <c r="C985" s="34"/>
      <c r="D985" s="34"/>
    </row>
    <row r="986" spans="1:4" ht="16">
      <c r="A986" s="34"/>
      <c r="C986" s="34"/>
      <c r="D986" s="34"/>
    </row>
    <row r="987" spans="1:4" ht="16">
      <c r="A987" s="34"/>
      <c r="C987" s="34"/>
      <c r="D987" s="34"/>
    </row>
    <row r="988" spans="1:4" ht="16">
      <c r="A988" s="34"/>
      <c r="C988" s="34"/>
      <c r="D988" s="34"/>
    </row>
    <row r="989" spans="1:4" ht="16">
      <c r="A989" s="34"/>
      <c r="C989" s="34"/>
      <c r="D989" s="34"/>
    </row>
    <row r="990" spans="1:4" ht="16">
      <c r="A990" s="34"/>
      <c r="C990" s="34"/>
      <c r="D990" s="34"/>
    </row>
    <row r="991" spans="1:4" ht="16">
      <c r="A991" s="34"/>
      <c r="C991" s="34"/>
      <c r="D991" s="34"/>
    </row>
    <row r="992" spans="1:4" ht="16">
      <c r="A992" s="34"/>
      <c r="C992" s="34"/>
      <c r="D992" s="34"/>
    </row>
    <row r="993" spans="1:4" ht="16">
      <c r="A993" s="34"/>
      <c r="C993" s="34"/>
      <c r="D993" s="34"/>
    </row>
    <row r="994" spans="1:4" ht="16">
      <c r="A994" s="34"/>
      <c r="C994" s="34"/>
      <c r="D994" s="34"/>
    </row>
    <row r="995" spans="1:4" ht="16">
      <c r="A995" s="34"/>
      <c r="C995" s="34"/>
      <c r="D995" s="34"/>
    </row>
    <row r="996" spans="1:4" ht="16">
      <c r="A996" s="34"/>
      <c r="C996" s="34"/>
      <c r="D996" s="34"/>
    </row>
    <row r="997" spans="1:4" ht="16">
      <c r="A997" s="34"/>
      <c r="C997" s="34"/>
      <c r="D997" s="34"/>
    </row>
    <row r="998" spans="1:4" ht="16">
      <c r="A998" s="34"/>
      <c r="C998" s="34"/>
      <c r="D998" s="34"/>
    </row>
    <row r="999" spans="1:4" ht="16">
      <c r="A999" s="34"/>
      <c r="C999" s="34"/>
      <c r="D999" s="34"/>
    </row>
  </sheetData>
  <pageMargins left="0.7" right="0.7" top="0.75" bottom="0.75" header="0" footer="0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33"/>
  <sheetViews>
    <sheetView workbookViewId="0">
      <pane xSplit="1" topLeftCell="E1" activePane="topRight" state="frozen"/>
      <selection pane="topRight" activeCell="K2" sqref="K2"/>
    </sheetView>
  </sheetViews>
  <sheetFormatPr baseColWidth="10" defaultColWidth="14.5" defaultRowHeight="15.75" customHeight="1"/>
  <cols>
    <col min="1" max="1" width="39.83203125" customWidth="1"/>
    <col min="2" max="6" width="14.5" customWidth="1"/>
  </cols>
  <sheetData>
    <row r="1" spans="1:11" s="29" customFormat="1" ht="15" customHeight="1">
      <c r="A1" s="45" t="s">
        <v>89</v>
      </c>
      <c r="B1" s="45" t="s">
        <v>413</v>
      </c>
      <c r="C1" s="46" t="s">
        <v>415</v>
      </c>
      <c r="D1" s="47" t="s">
        <v>412</v>
      </c>
      <c r="E1" s="46" t="s">
        <v>416</v>
      </c>
      <c r="F1" s="47" t="s">
        <v>414</v>
      </c>
      <c r="G1" s="46" t="s">
        <v>417</v>
      </c>
      <c r="H1" s="47" t="s">
        <v>421</v>
      </c>
      <c r="I1" s="46" t="s">
        <v>424</v>
      </c>
      <c r="J1" s="47" t="s">
        <v>422</v>
      </c>
      <c r="K1" s="46" t="s">
        <v>425</v>
      </c>
    </row>
    <row r="2" spans="1:11" s="29" customFormat="1" ht="15" customHeight="1">
      <c r="A2" s="43" t="s">
        <v>7</v>
      </c>
      <c r="B2" s="48">
        <v>9.2248999999999999</v>
      </c>
      <c r="C2" s="48" t="s">
        <v>91</v>
      </c>
      <c r="D2" s="43">
        <v>0.87768715159999999</v>
      </c>
      <c r="E2" s="48" t="s">
        <v>379</v>
      </c>
      <c r="F2" s="43">
        <v>4.5271401009999996</v>
      </c>
      <c r="G2" s="43" t="s">
        <v>92</v>
      </c>
      <c r="H2" s="43">
        <v>0.24592387399999999</v>
      </c>
      <c r="I2" s="43" t="s">
        <v>93</v>
      </c>
      <c r="J2" s="43">
        <v>0.99033845509999996</v>
      </c>
      <c r="K2" s="43" t="s">
        <v>279</v>
      </c>
    </row>
    <row r="3" spans="1:11" s="29" customFormat="1" ht="15" customHeight="1">
      <c r="A3" s="43" t="s">
        <v>19</v>
      </c>
      <c r="B3" s="48">
        <v>15.906000000000001</v>
      </c>
      <c r="C3" s="48" t="s">
        <v>94</v>
      </c>
      <c r="D3" s="43">
        <v>0.83879061929999998</v>
      </c>
      <c r="E3" s="43" t="s">
        <v>92</v>
      </c>
      <c r="F3" s="43">
        <v>8.3856020030000007</v>
      </c>
      <c r="G3" s="43" t="s">
        <v>92</v>
      </c>
      <c r="H3" s="43">
        <v>0.96150091900000001</v>
      </c>
      <c r="I3" s="48" t="s">
        <v>280</v>
      </c>
      <c r="J3" s="43" t="s">
        <v>39</v>
      </c>
      <c r="K3" s="43" t="s">
        <v>39</v>
      </c>
    </row>
    <row r="4" spans="1:11" s="29" customFormat="1" ht="15" customHeight="1">
      <c r="A4" s="51" t="s">
        <v>234</v>
      </c>
      <c r="B4" s="48">
        <v>0.46129999999999999</v>
      </c>
      <c r="C4" s="43" t="s">
        <v>95</v>
      </c>
      <c r="D4" s="48">
        <v>3.95</v>
      </c>
      <c r="E4" s="48" t="s">
        <v>96</v>
      </c>
      <c r="F4" s="48">
        <v>23.648</v>
      </c>
      <c r="G4" s="43" t="s">
        <v>98</v>
      </c>
      <c r="H4" s="48" t="s">
        <v>39</v>
      </c>
      <c r="I4" s="43" t="s">
        <v>93</v>
      </c>
      <c r="J4" s="43" t="s">
        <v>39</v>
      </c>
      <c r="K4" s="43" t="s">
        <v>39</v>
      </c>
    </row>
    <row r="5" spans="1:11" s="29" customFormat="1" ht="15" customHeight="1">
      <c r="A5" s="51" t="s">
        <v>235</v>
      </c>
      <c r="B5" s="48">
        <v>0.64339999999999997</v>
      </c>
      <c r="C5" s="48" t="s">
        <v>99</v>
      </c>
      <c r="D5" s="48">
        <v>5.3639999999999999</v>
      </c>
      <c r="E5" s="48" t="s">
        <v>96</v>
      </c>
      <c r="F5" s="48">
        <v>12.5</v>
      </c>
      <c r="G5" s="43" t="s">
        <v>100</v>
      </c>
      <c r="H5" s="48">
        <v>0.19600000000000001</v>
      </c>
      <c r="I5" s="43" t="s">
        <v>93</v>
      </c>
      <c r="J5" s="43" t="s">
        <v>39</v>
      </c>
      <c r="K5" s="43" t="s">
        <v>39</v>
      </c>
    </row>
    <row r="6" spans="1:11" s="29" customFormat="1" ht="15" customHeight="1">
      <c r="A6" s="43" t="s">
        <v>26</v>
      </c>
      <c r="B6" s="43">
        <v>2.0813190499999998</v>
      </c>
      <c r="C6" s="48" t="s">
        <v>101</v>
      </c>
      <c r="D6" s="43">
        <v>1.4941479740000001</v>
      </c>
      <c r="E6" s="43" t="s">
        <v>92</v>
      </c>
      <c r="F6" s="43">
        <v>4.6352449780000002</v>
      </c>
      <c r="G6" s="43" t="s">
        <v>92</v>
      </c>
      <c r="H6" s="43">
        <v>0.29018740160000001</v>
      </c>
      <c r="I6" s="43" t="s">
        <v>93</v>
      </c>
      <c r="J6" s="43">
        <v>2.1436005950000001</v>
      </c>
      <c r="K6" s="43" t="s">
        <v>279</v>
      </c>
    </row>
    <row r="7" spans="1:11" s="29" customFormat="1" ht="15" customHeight="1">
      <c r="A7" s="43" t="s">
        <v>28</v>
      </c>
      <c r="B7" s="48">
        <v>12.304</v>
      </c>
      <c r="C7" s="48" t="s">
        <v>102</v>
      </c>
      <c r="D7" s="48">
        <v>2.3759999999999999</v>
      </c>
      <c r="E7" s="48" t="s">
        <v>116</v>
      </c>
      <c r="F7" s="43">
        <v>10.87697945</v>
      </c>
      <c r="G7" s="43" t="s">
        <v>92</v>
      </c>
      <c r="H7" s="43">
        <v>13.261408080000001</v>
      </c>
      <c r="I7" s="43" t="s">
        <v>93</v>
      </c>
      <c r="J7" s="43" t="s">
        <v>39</v>
      </c>
      <c r="K7" s="43" t="s">
        <v>39</v>
      </c>
    </row>
    <row r="8" spans="1:11" s="29" customFormat="1" ht="15" customHeight="1">
      <c r="A8" s="43" t="s">
        <v>34</v>
      </c>
      <c r="B8" s="48">
        <v>26.76</v>
      </c>
      <c r="C8" s="48" t="s">
        <v>93</v>
      </c>
      <c r="D8" s="48">
        <v>4.6500000000000004</v>
      </c>
      <c r="E8" s="48" t="s">
        <v>380</v>
      </c>
      <c r="F8" s="43">
        <v>12.81194844</v>
      </c>
      <c r="G8" s="43" t="s">
        <v>92</v>
      </c>
      <c r="H8" s="43">
        <v>6.142021196</v>
      </c>
      <c r="I8" s="43" t="s">
        <v>93</v>
      </c>
      <c r="J8" s="43" t="s">
        <v>39</v>
      </c>
      <c r="K8" s="43" t="s">
        <v>39</v>
      </c>
    </row>
    <row r="9" spans="1:11" s="29" customFormat="1" ht="15" customHeight="1">
      <c r="A9" s="43" t="s">
        <v>24</v>
      </c>
      <c r="B9" s="43">
        <v>1.358148231E-2</v>
      </c>
      <c r="C9" s="43" t="s">
        <v>104</v>
      </c>
      <c r="D9" s="48">
        <v>0.14499999999999999</v>
      </c>
      <c r="E9" s="43" t="s">
        <v>105</v>
      </c>
      <c r="F9" s="43">
        <v>23.14828915</v>
      </c>
      <c r="G9" s="43" t="s">
        <v>100</v>
      </c>
      <c r="H9" s="43" t="s">
        <v>39</v>
      </c>
      <c r="I9" s="48" t="s">
        <v>39</v>
      </c>
      <c r="J9" s="43" t="s">
        <v>39</v>
      </c>
      <c r="K9" s="43" t="s">
        <v>39</v>
      </c>
    </row>
    <row r="10" spans="1:11" s="29" customFormat="1" ht="15" customHeight="1">
      <c r="A10" s="43" t="s">
        <v>36</v>
      </c>
      <c r="B10" s="43">
        <v>70.125</v>
      </c>
      <c r="C10" s="43" t="s">
        <v>104</v>
      </c>
      <c r="D10" s="43">
        <v>4.58</v>
      </c>
      <c r="E10" s="43" t="s">
        <v>105</v>
      </c>
      <c r="F10" s="43">
        <v>24.36</v>
      </c>
      <c r="G10" s="43" t="s">
        <v>100</v>
      </c>
      <c r="H10" s="43" t="s">
        <v>39</v>
      </c>
      <c r="I10" s="48" t="s">
        <v>39</v>
      </c>
      <c r="J10" s="43" t="s">
        <v>39</v>
      </c>
      <c r="K10" s="43" t="s">
        <v>39</v>
      </c>
    </row>
    <row r="11" spans="1:11" s="29" customFormat="1" ht="15" customHeight="1">
      <c r="A11" s="43" t="s">
        <v>47</v>
      </c>
      <c r="B11" s="43">
        <v>4.2599999999999999E-2</v>
      </c>
      <c r="C11" s="43" t="s">
        <v>104</v>
      </c>
      <c r="D11" s="43">
        <v>0.14108000000000001</v>
      </c>
      <c r="E11" s="43" t="s">
        <v>105</v>
      </c>
      <c r="F11" s="43">
        <v>7.75</v>
      </c>
      <c r="G11" s="43" t="s">
        <v>100</v>
      </c>
      <c r="H11" s="43" t="s">
        <v>39</v>
      </c>
      <c r="I11" s="48" t="s">
        <v>39</v>
      </c>
      <c r="J11" s="43" t="s">
        <v>39</v>
      </c>
      <c r="K11" s="43" t="s">
        <v>39</v>
      </c>
    </row>
    <row r="12" spans="1:11" s="29" customFormat="1" ht="15" customHeight="1">
      <c r="A12" s="43" t="s">
        <v>42</v>
      </c>
      <c r="B12" s="48">
        <v>42.356999999999999</v>
      </c>
      <c r="C12" s="43" t="s">
        <v>104</v>
      </c>
      <c r="D12" s="48">
        <v>2</v>
      </c>
      <c r="E12" s="43" t="s">
        <v>105</v>
      </c>
      <c r="F12" s="48">
        <v>5.6</v>
      </c>
      <c r="G12" s="43" t="s">
        <v>100</v>
      </c>
      <c r="H12" s="43" t="s">
        <v>39</v>
      </c>
      <c r="I12" s="48" t="s">
        <v>39</v>
      </c>
      <c r="J12" s="43" t="s">
        <v>39</v>
      </c>
      <c r="K12" s="43" t="s">
        <v>39</v>
      </c>
    </row>
    <row r="13" spans="1:11" s="29" customFormat="1" ht="15" customHeight="1">
      <c r="A13" s="43" t="s">
        <v>40</v>
      </c>
      <c r="B13" s="48">
        <v>7.1247999999999996</v>
      </c>
      <c r="C13" s="43" t="s">
        <v>104</v>
      </c>
      <c r="D13" s="43">
        <v>78.317999999999998</v>
      </c>
      <c r="E13" s="43" t="s">
        <v>105</v>
      </c>
      <c r="F13" s="43">
        <v>215</v>
      </c>
      <c r="G13" s="43" t="s">
        <v>100</v>
      </c>
      <c r="H13" s="43" t="s">
        <v>39</v>
      </c>
      <c r="I13" s="48" t="s">
        <v>39</v>
      </c>
      <c r="J13" s="43" t="s">
        <v>39</v>
      </c>
      <c r="K13" s="43" t="s">
        <v>39</v>
      </c>
    </row>
    <row r="14" spans="1:11" s="29" customFormat="1" ht="15" customHeight="1">
      <c r="A14" s="43" t="s">
        <v>45</v>
      </c>
      <c r="B14" s="43">
        <v>22.9817</v>
      </c>
      <c r="C14" s="43" t="s">
        <v>104</v>
      </c>
      <c r="D14" s="69">
        <v>225.71799999999999</v>
      </c>
      <c r="E14" s="43" t="s">
        <v>105</v>
      </c>
      <c r="F14" s="43" t="s">
        <v>39</v>
      </c>
      <c r="G14" s="43" t="s">
        <v>100</v>
      </c>
      <c r="H14" s="43" t="s">
        <v>39</v>
      </c>
      <c r="I14" s="48" t="s">
        <v>39</v>
      </c>
      <c r="J14" s="43" t="s">
        <v>39</v>
      </c>
      <c r="K14" s="43" t="s">
        <v>39</v>
      </c>
    </row>
    <row r="15" spans="1:11" s="29" customFormat="1" ht="15" customHeight="1">
      <c r="A15" s="43" t="s">
        <v>38</v>
      </c>
      <c r="B15" s="43">
        <v>30.795000000000002</v>
      </c>
      <c r="C15" s="43" t="s">
        <v>104</v>
      </c>
      <c r="D15" s="43">
        <v>17.010000000000002</v>
      </c>
      <c r="E15" s="43" t="s">
        <v>105</v>
      </c>
      <c r="F15" s="43" t="s">
        <v>39</v>
      </c>
      <c r="G15" s="43" t="s">
        <v>100</v>
      </c>
      <c r="H15" s="43" t="s">
        <v>39</v>
      </c>
      <c r="I15" s="48" t="s">
        <v>39</v>
      </c>
      <c r="J15" s="43" t="s">
        <v>39</v>
      </c>
      <c r="K15" s="43" t="s">
        <v>39</v>
      </c>
    </row>
    <row r="16" spans="1:11" s="29" customFormat="1" ht="15" customHeight="1">
      <c r="A16" s="43" t="s">
        <v>46</v>
      </c>
      <c r="B16" s="43">
        <v>3.8660772969999999</v>
      </c>
      <c r="C16" s="43" t="s">
        <v>104</v>
      </c>
      <c r="D16" s="43" t="s">
        <v>39</v>
      </c>
      <c r="E16" s="43" t="s">
        <v>105</v>
      </c>
      <c r="F16" s="43" t="s">
        <v>39</v>
      </c>
      <c r="G16" s="43" t="s">
        <v>100</v>
      </c>
      <c r="H16" s="43" t="s">
        <v>39</v>
      </c>
      <c r="I16" s="48" t="s">
        <v>39</v>
      </c>
      <c r="J16" s="43" t="s">
        <v>39</v>
      </c>
      <c r="K16" s="43" t="s">
        <v>39</v>
      </c>
    </row>
    <row r="17" spans="1:11" s="29" customFormat="1" ht="15" customHeight="1">
      <c r="A17" s="48"/>
      <c r="B17" s="43"/>
      <c r="C17" s="43"/>
      <c r="D17" s="43"/>
      <c r="E17" s="43"/>
      <c r="F17" s="43"/>
      <c r="G17" s="43"/>
      <c r="H17" s="43"/>
      <c r="I17" s="43"/>
      <c r="J17" s="43"/>
      <c r="K17" s="43"/>
    </row>
    <row r="18" spans="1:11" s="29" customFormat="1" ht="15" customHeight="1">
      <c r="A18" s="67" t="s">
        <v>107</v>
      </c>
      <c r="B18" s="44" t="s">
        <v>413</v>
      </c>
      <c r="C18" s="43" t="s">
        <v>415</v>
      </c>
      <c r="D18" s="44" t="s">
        <v>412</v>
      </c>
      <c r="E18" s="43" t="s">
        <v>416</v>
      </c>
      <c r="F18" s="44" t="s">
        <v>414</v>
      </c>
      <c r="G18" s="43" t="s">
        <v>417</v>
      </c>
      <c r="H18" s="44" t="s">
        <v>421</v>
      </c>
      <c r="I18" s="43" t="s">
        <v>424</v>
      </c>
      <c r="J18" s="44" t="s">
        <v>423</v>
      </c>
      <c r="K18" s="43" t="s">
        <v>425</v>
      </c>
    </row>
    <row r="19" spans="1:11" s="29" customFormat="1" ht="15" customHeight="1">
      <c r="A19" s="43" t="s">
        <v>7</v>
      </c>
      <c r="B19" s="43">
        <v>13.276999999999999</v>
      </c>
      <c r="C19" s="43" t="s">
        <v>109</v>
      </c>
      <c r="D19" s="43">
        <v>0.99950000000000006</v>
      </c>
      <c r="E19" s="43" t="s">
        <v>110</v>
      </c>
      <c r="F19" s="48">
        <v>4.6585999999999999</v>
      </c>
      <c r="G19" s="43" t="s">
        <v>92</v>
      </c>
      <c r="H19" s="43">
        <v>1.197883708</v>
      </c>
      <c r="I19" s="43" t="s">
        <v>93</v>
      </c>
      <c r="J19" s="43">
        <v>3.2004999999999999</v>
      </c>
      <c r="K19" s="43" t="s">
        <v>279</v>
      </c>
    </row>
    <row r="20" spans="1:11" s="29" customFormat="1" ht="15" customHeight="1">
      <c r="A20" s="43" t="s">
        <v>19</v>
      </c>
      <c r="B20" s="43">
        <v>3.368254512</v>
      </c>
      <c r="C20" s="43" t="s">
        <v>112</v>
      </c>
      <c r="D20" s="43">
        <v>1.5096845510000001</v>
      </c>
      <c r="E20" s="43" t="s">
        <v>113</v>
      </c>
      <c r="F20" s="43">
        <v>8.4281076129999999</v>
      </c>
      <c r="G20" s="43" t="s">
        <v>92</v>
      </c>
      <c r="H20" s="43">
        <v>0.68240000000000001</v>
      </c>
      <c r="I20" s="48" t="s">
        <v>280</v>
      </c>
      <c r="J20" s="43" t="s">
        <v>39</v>
      </c>
      <c r="K20" s="43" t="s">
        <v>39</v>
      </c>
    </row>
    <row r="21" spans="1:11" s="29" customFormat="1" ht="16">
      <c r="A21" s="51" t="s">
        <v>234</v>
      </c>
      <c r="B21" s="43">
        <v>1.2008791780000001</v>
      </c>
      <c r="C21" s="43" t="s">
        <v>114</v>
      </c>
      <c r="D21" s="43">
        <v>3.2650000000000001</v>
      </c>
      <c r="E21" s="43" t="s">
        <v>105</v>
      </c>
      <c r="F21" s="70">
        <v>13.625803979752883</v>
      </c>
      <c r="G21" s="43" t="s">
        <v>98</v>
      </c>
      <c r="H21" s="43" t="s">
        <v>39</v>
      </c>
      <c r="I21" s="48" t="s">
        <v>39</v>
      </c>
      <c r="J21" s="43" t="s">
        <v>39</v>
      </c>
      <c r="K21" s="43" t="s">
        <v>39</v>
      </c>
    </row>
    <row r="22" spans="1:11" s="29" customFormat="1" ht="16">
      <c r="A22" s="51" t="s">
        <v>235</v>
      </c>
      <c r="B22" s="43">
        <v>1.0223701110000001</v>
      </c>
      <c r="C22" s="43" t="s">
        <v>114</v>
      </c>
      <c r="D22" s="43">
        <v>3.4249999999999998</v>
      </c>
      <c r="E22" s="43" t="s">
        <v>105</v>
      </c>
      <c r="F22" s="70">
        <v>12.861316100339366</v>
      </c>
      <c r="G22" s="43" t="s">
        <v>100</v>
      </c>
      <c r="H22" s="43">
        <v>0.1639932133</v>
      </c>
      <c r="I22" s="43" t="s">
        <v>93</v>
      </c>
      <c r="J22" s="43" t="s">
        <v>39</v>
      </c>
      <c r="K22" s="43" t="s">
        <v>39</v>
      </c>
    </row>
    <row r="23" spans="1:11" s="29" customFormat="1" ht="16">
      <c r="A23" s="43" t="s">
        <v>26</v>
      </c>
      <c r="B23" s="43">
        <v>3.8049534949999999</v>
      </c>
      <c r="C23" s="43" t="s">
        <v>93</v>
      </c>
      <c r="D23" s="43">
        <v>0.96191385470000002</v>
      </c>
      <c r="E23" s="43" t="s">
        <v>92</v>
      </c>
      <c r="F23" s="43">
        <v>4.5609999999999999</v>
      </c>
      <c r="G23" s="43" t="s">
        <v>92</v>
      </c>
      <c r="H23" s="43">
        <v>0.25919945579999998</v>
      </c>
      <c r="I23" s="43" t="s">
        <v>93</v>
      </c>
      <c r="J23" s="43">
        <f>0.2630638195+1.026115362+0.6865217325</f>
        <v>1.9757009140000004</v>
      </c>
      <c r="K23" s="43" t="s">
        <v>279</v>
      </c>
    </row>
    <row r="24" spans="1:11" s="29" customFormat="1" ht="16">
      <c r="A24" s="43" t="s">
        <v>28</v>
      </c>
      <c r="B24" s="43">
        <v>18.422999999999998</v>
      </c>
      <c r="C24" s="43" t="s">
        <v>115</v>
      </c>
      <c r="D24" s="43">
        <v>1.3046</v>
      </c>
      <c r="E24" s="43" t="s">
        <v>116</v>
      </c>
      <c r="F24" s="43">
        <v>10.57300584</v>
      </c>
      <c r="G24" s="43" t="s">
        <v>92</v>
      </c>
      <c r="H24" s="43">
        <v>4.4549832699999996</v>
      </c>
      <c r="I24" s="43" t="s">
        <v>93</v>
      </c>
      <c r="J24" s="43" t="s">
        <v>39</v>
      </c>
      <c r="K24" s="43" t="s">
        <v>39</v>
      </c>
    </row>
    <row r="25" spans="1:11" s="29" customFormat="1" ht="16">
      <c r="A25" s="43" t="s">
        <v>34</v>
      </c>
      <c r="B25" s="43">
        <v>26.76</v>
      </c>
      <c r="C25" s="43" t="s">
        <v>93</v>
      </c>
      <c r="D25" s="43">
        <v>3.7153470460000002</v>
      </c>
      <c r="E25" s="43" t="s">
        <v>105</v>
      </c>
      <c r="F25" s="43">
        <v>12.81194844</v>
      </c>
      <c r="G25" s="43" t="s">
        <v>92</v>
      </c>
      <c r="H25" s="43">
        <v>3.0027152240000001</v>
      </c>
      <c r="I25" s="43" t="s">
        <v>93</v>
      </c>
      <c r="J25" s="43" t="s">
        <v>39</v>
      </c>
      <c r="K25" s="43" t="s">
        <v>39</v>
      </c>
    </row>
    <row r="26" spans="1:11" s="29" customFormat="1" ht="16">
      <c r="A26" s="43" t="s">
        <v>24</v>
      </c>
      <c r="B26" s="43">
        <v>0.153</v>
      </c>
      <c r="C26" s="43" t="s">
        <v>114</v>
      </c>
      <c r="D26" s="43">
        <v>1.145</v>
      </c>
      <c r="E26" s="43" t="s">
        <v>105</v>
      </c>
      <c r="F26" s="43">
        <v>23.14828915</v>
      </c>
      <c r="G26" s="43" t="s">
        <v>100</v>
      </c>
      <c r="H26" s="43">
        <v>0.153</v>
      </c>
      <c r="I26" s="43" t="s">
        <v>39</v>
      </c>
      <c r="J26" s="43" t="s">
        <v>39</v>
      </c>
      <c r="K26" s="43" t="s">
        <v>39</v>
      </c>
    </row>
    <row r="27" spans="1:11" s="29" customFormat="1" ht="16">
      <c r="A27" s="43" t="s">
        <v>36</v>
      </c>
      <c r="B27" s="43">
        <v>70.125</v>
      </c>
      <c r="C27" s="43" t="s">
        <v>114</v>
      </c>
      <c r="D27" s="43">
        <v>4.58</v>
      </c>
      <c r="E27" s="43" t="s">
        <v>105</v>
      </c>
      <c r="F27" s="43">
        <v>24.36</v>
      </c>
      <c r="G27" s="43" t="s">
        <v>100</v>
      </c>
      <c r="H27" s="43" t="s">
        <v>39</v>
      </c>
      <c r="I27" s="43" t="s">
        <v>39</v>
      </c>
      <c r="J27" s="43" t="s">
        <v>39</v>
      </c>
      <c r="K27" s="43" t="s">
        <v>39</v>
      </c>
    </row>
    <row r="28" spans="1:11" s="29" customFormat="1" ht="16">
      <c r="A28" s="43" t="s">
        <v>47</v>
      </c>
      <c r="B28" s="43">
        <v>0.04</v>
      </c>
      <c r="C28" s="43" t="s">
        <v>114</v>
      </c>
      <c r="D28" s="43">
        <v>0.14108000000000001</v>
      </c>
      <c r="E28" s="43" t="s">
        <v>105</v>
      </c>
      <c r="F28" s="43">
        <v>7.75</v>
      </c>
      <c r="G28" s="43" t="s">
        <v>100</v>
      </c>
      <c r="H28" s="43" t="s">
        <v>39</v>
      </c>
      <c r="I28" s="43" t="s">
        <v>39</v>
      </c>
      <c r="J28" s="43" t="s">
        <v>39</v>
      </c>
      <c r="K28" s="43" t="s">
        <v>39</v>
      </c>
    </row>
    <row r="29" spans="1:11" s="29" customFormat="1" ht="16">
      <c r="A29" s="43" t="s">
        <v>42</v>
      </c>
      <c r="B29" s="43">
        <v>8.7361000000000004</v>
      </c>
      <c r="C29" s="43" t="s">
        <v>114</v>
      </c>
      <c r="D29" s="43">
        <v>2</v>
      </c>
      <c r="E29" s="43" t="s">
        <v>105</v>
      </c>
      <c r="F29" s="43">
        <v>5.6</v>
      </c>
      <c r="G29" s="43" t="s">
        <v>100</v>
      </c>
      <c r="H29" s="43" t="s">
        <v>39</v>
      </c>
      <c r="I29" s="43" t="s">
        <v>39</v>
      </c>
      <c r="J29" s="43" t="s">
        <v>39</v>
      </c>
      <c r="K29" s="43" t="s">
        <v>39</v>
      </c>
    </row>
    <row r="30" spans="1:11" s="29" customFormat="1" ht="16">
      <c r="A30" s="43" t="s">
        <v>40</v>
      </c>
      <c r="B30" s="43">
        <v>8.3890999999999991</v>
      </c>
      <c r="C30" s="43" t="s">
        <v>114</v>
      </c>
      <c r="D30" s="43">
        <v>78.317999999999998</v>
      </c>
      <c r="E30" s="43" t="s">
        <v>105</v>
      </c>
      <c r="F30" s="43">
        <v>215</v>
      </c>
      <c r="G30" s="43" t="s">
        <v>100</v>
      </c>
      <c r="H30" s="43" t="s">
        <v>39</v>
      </c>
      <c r="I30" s="43" t="s">
        <v>39</v>
      </c>
      <c r="J30" s="43" t="s">
        <v>39</v>
      </c>
      <c r="K30" s="43" t="s">
        <v>39</v>
      </c>
    </row>
    <row r="31" spans="1:11" s="29" customFormat="1" ht="16">
      <c r="A31" s="43" t="s">
        <v>45</v>
      </c>
      <c r="B31" s="43">
        <v>18.880800000000001</v>
      </c>
      <c r="C31" s="43" t="s">
        <v>114</v>
      </c>
      <c r="D31" s="69">
        <v>274.7235</v>
      </c>
      <c r="E31" s="43" t="s">
        <v>105</v>
      </c>
      <c r="F31" s="43" t="s">
        <v>39</v>
      </c>
      <c r="G31" s="43" t="s">
        <v>100</v>
      </c>
      <c r="H31" s="43" t="s">
        <v>39</v>
      </c>
      <c r="I31" s="43" t="s">
        <v>39</v>
      </c>
      <c r="J31" s="43" t="s">
        <v>39</v>
      </c>
      <c r="K31" s="43" t="s">
        <v>39</v>
      </c>
    </row>
    <row r="32" spans="1:11" s="29" customFormat="1" ht="16">
      <c r="A32" s="43" t="s">
        <v>38</v>
      </c>
      <c r="B32" s="43">
        <v>30.795000000000002</v>
      </c>
      <c r="C32" s="43" t="s">
        <v>114</v>
      </c>
      <c r="D32" s="43">
        <v>17.010000000000002</v>
      </c>
      <c r="E32" s="43" t="s">
        <v>105</v>
      </c>
      <c r="F32" s="43" t="s">
        <v>39</v>
      </c>
      <c r="G32" s="43" t="s">
        <v>100</v>
      </c>
      <c r="H32" s="43" t="s">
        <v>39</v>
      </c>
      <c r="I32" s="43" t="s">
        <v>39</v>
      </c>
      <c r="J32" s="43" t="s">
        <v>39</v>
      </c>
      <c r="K32" s="43" t="s">
        <v>39</v>
      </c>
    </row>
    <row r="33" spans="1:11" s="29" customFormat="1" ht="16">
      <c r="A33" s="43" t="s">
        <v>46</v>
      </c>
      <c r="B33" s="43">
        <v>4.5219289614157745</v>
      </c>
      <c r="C33" s="43" t="s">
        <v>114</v>
      </c>
      <c r="D33" s="43" t="s">
        <v>39</v>
      </c>
      <c r="E33" s="43" t="s">
        <v>105</v>
      </c>
      <c r="F33" s="43" t="s">
        <v>39</v>
      </c>
      <c r="G33" s="43" t="s">
        <v>100</v>
      </c>
      <c r="H33" s="43" t="s">
        <v>39</v>
      </c>
      <c r="I33" s="43" t="s">
        <v>39</v>
      </c>
      <c r="J33" s="43" t="s">
        <v>39</v>
      </c>
      <c r="K33" s="43" t="s">
        <v>39</v>
      </c>
    </row>
  </sheetData>
  <pageMargins left="0.75" right="0.75" top="1" bottom="1" header="0" footer="0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A70"/>
  <sheetViews>
    <sheetView topLeftCell="A45" workbookViewId="0">
      <selection activeCell="A26" sqref="A26"/>
    </sheetView>
  </sheetViews>
  <sheetFormatPr baseColWidth="10" defaultColWidth="14.5" defaultRowHeight="15.75" customHeight="1"/>
  <sheetData>
    <row r="1" spans="1:1" s="50" customFormat="1" ht="15.75" customHeight="1">
      <c r="A1" s="54" t="s">
        <v>216</v>
      </c>
    </row>
    <row r="2" spans="1:1" s="50" customFormat="1" ht="15.75" customHeight="1">
      <c r="A2" s="50" t="s">
        <v>202</v>
      </c>
    </row>
    <row r="3" spans="1:1" s="50" customFormat="1" ht="15.75" customHeight="1">
      <c r="A3" s="50" t="s">
        <v>131</v>
      </c>
    </row>
    <row r="4" spans="1:1" s="50" customFormat="1" ht="15.75" customHeight="1">
      <c r="A4" s="52" t="s">
        <v>201</v>
      </c>
    </row>
    <row r="5" spans="1:1" s="50" customFormat="1" ht="15.75" customHeight="1">
      <c r="A5" s="50" t="s">
        <v>199</v>
      </c>
    </row>
    <row r="6" spans="1:1" s="50" customFormat="1" ht="15.75" customHeight="1">
      <c r="A6" s="50" t="s">
        <v>200</v>
      </c>
    </row>
    <row r="7" spans="1:1" s="50" customFormat="1" ht="15.75" customHeight="1">
      <c r="A7" s="50" t="s">
        <v>122</v>
      </c>
    </row>
    <row r="8" spans="1:1" s="50" customFormat="1" ht="15.75" customHeight="1">
      <c r="A8" s="50" t="s">
        <v>152</v>
      </c>
    </row>
    <row r="9" spans="1:1" s="50" customFormat="1" ht="15.75" customHeight="1">
      <c r="A9" s="51" t="s">
        <v>195</v>
      </c>
    </row>
    <row r="10" spans="1:1" s="50" customFormat="1" ht="15.75" customHeight="1">
      <c r="A10" s="50" t="s">
        <v>153</v>
      </c>
    </row>
    <row r="11" spans="1:1" s="50" customFormat="1" ht="15.75" customHeight="1">
      <c r="A11" s="50" t="s">
        <v>126</v>
      </c>
    </row>
    <row r="12" spans="1:1" s="50" customFormat="1" ht="15.75" customHeight="1">
      <c r="A12" s="50" t="s">
        <v>256</v>
      </c>
    </row>
    <row r="13" spans="1:1" s="50" customFormat="1" ht="15.75" customHeight="1">
      <c r="A13" s="52" t="s">
        <v>196</v>
      </c>
    </row>
    <row r="14" spans="1:1" s="50" customFormat="1" ht="15.75" customHeight="1">
      <c r="A14" s="50" t="s">
        <v>148</v>
      </c>
    </row>
    <row r="15" spans="1:1" s="50" customFormat="1" ht="15.75" customHeight="1">
      <c r="A15" s="50" t="s">
        <v>146</v>
      </c>
    </row>
    <row r="16" spans="1:1" s="50" customFormat="1" ht="15.75" customHeight="1">
      <c r="A16" s="50" t="s">
        <v>141</v>
      </c>
    </row>
    <row r="17" spans="1:1" s="50" customFormat="1" ht="15.75" customHeight="1">
      <c r="A17" s="50" t="s">
        <v>203</v>
      </c>
    </row>
    <row r="18" spans="1:1" s="50" customFormat="1" ht="15.75" customHeight="1">
      <c r="A18" s="50" t="s">
        <v>132</v>
      </c>
    </row>
    <row r="19" spans="1:1" s="50" customFormat="1" ht="15.75" customHeight="1">
      <c r="A19" s="50" t="s">
        <v>257</v>
      </c>
    </row>
    <row r="20" spans="1:1" s="50" customFormat="1" ht="15.75" customHeight="1">
      <c r="A20" s="50" t="s">
        <v>205</v>
      </c>
    </row>
    <row r="21" spans="1:1" s="50" customFormat="1" ht="15.75" customHeight="1">
      <c r="A21" s="50" t="s">
        <v>208</v>
      </c>
    </row>
    <row r="22" spans="1:1" s="50" customFormat="1" ht="15.75" customHeight="1">
      <c r="A22" s="50" t="s">
        <v>258</v>
      </c>
    </row>
    <row r="23" spans="1:1" s="50" customFormat="1" ht="15.75" customHeight="1">
      <c r="A23" s="50" t="s">
        <v>259</v>
      </c>
    </row>
    <row r="24" spans="1:1" s="50" customFormat="1" ht="15.75" customHeight="1">
      <c r="A24" s="50" t="s">
        <v>260</v>
      </c>
    </row>
    <row r="25" spans="1:1" s="50" customFormat="1" ht="15.75" customHeight="1">
      <c r="A25" s="50" t="s">
        <v>123</v>
      </c>
    </row>
    <row r="26" spans="1:1" s="50" customFormat="1" ht="15.75" customHeight="1">
      <c r="A26" s="50" t="s">
        <v>194</v>
      </c>
    </row>
    <row r="27" spans="1:1" s="50" customFormat="1" ht="15.75" customHeight="1">
      <c r="A27" s="50" t="s">
        <v>149</v>
      </c>
    </row>
    <row r="28" spans="1:1" s="50" customFormat="1" ht="15.75" customHeight="1">
      <c r="A28" s="50" t="s">
        <v>147</v>
      </c>
    </row>
    <row r="29" spans="1:1" s="50" customFormat="1" ht="15.75" customHeight="1">
      <c r="A29" s="50" t="s">
        <v>261</v>
      </c>
    </row>
    <row r="30" spans="1:1" s="50" customFormat="1" ht="15.75" customHeight="1">
      <c r="A30" s="52" t="s">
        <v>197</v>
      </c>
    </row>
    <row r="31" spans="1:1" s="50" customFormat="1" ht="15.75" customHeight="1">
      <c r="A31" s="50" t="s">
        <v>262</v>
      </c>
    </row>
    <row r="32" spans="1:1" s="50" customFormat="1" ht="15.75" customHeight="1">
      <c r="A32" s="50" t="s">
        <v>129</v>
      </c>
    </row>
    <row r="33" spans="1:1" s="50" customFormat="1" ht="15.75" customHeight="1">
      <c r="A33" s="50" t="s">
        <v>145</v>
      </c>
    </row>
    <row r="34" spans="1:1" s="50" customFormat="1" ht="15.75" customHeight="1">
      <c r="A34" s="53" t="s">
        <v>263</v>
      </c>
    </row>
    <row r="35" spans="1:1" s="50" customFormat="1" ht="15.75" customHeight="1">
      <c r="A35" s="50" t="s">
        <v>264</v>
      </c>
    </row>
    <row r="36" spans="1:1" s="50" customFormat="1" ht="15.75" customHeight="1">
      <c r="A36" s="50" t="s">
        <v>265</v>
      </c>
    </row>
    <row r="37" spans="1:1" s="50" customFormat="1" ht="15.75" customHeight="1">
      <c r="A37" s="50" t="s">
        <v>124</v>
      </c>
    </row>
    <row r="38" spans="1:1" s="50" customFormat="1" ht="15.75" customHeight="1">
      <c r="A38" s="50" t="s">
        <v>210</v>
      </c>
    </row>
    <row r="39" spans="1:1" s="50" customFormat="1" ht="15.75" customHeight="1">
      <c r="A39" s="50" t="s">
        <v>155</v>
      </c>
    </row>
    <row r="40" spans="1:1" s="50" customFormat="1" ht="15.75" customHeight="1">
      <c r="A40" s="50" t="s">
        <v>206</v>
      </c>
    </row>
    <row r="41" spans="1:1" s="50" customFormat="1" ht="15.75" customHeight="1">
      <c r="A41" s="50" t="s">
        <v>140</v>
      </c>
    </row>
    <row r="42" spans="1:1" s="50" customFormat="1" ht="15.75" customHeight="1">
      <c r="A42" s="55" t="s">
        <v>125</v>
      </c>
    </row>
    <row r="43" spans="1:1" s="50" customFormat="1" ht="15.75" customHeight="1">
      <c r="A43" s="50" t="s">
        <v>138</v>
      </c>
    </row>
    <row r="44" spans="1:1" s="50" customFormat="1" ht="15.75" customHeight="1">
      <c r="A44" s="50" t="s">
        <v>266</v>
      </c>
    </row>
    <row r="45" spans="1:1" s="50" customFormat="1" ht="15.75" customHeight="1">
      <c r="A45" s="50" t="s">
        <v>267</v>
      </c>
    </row>
    <row r="46" spans="1:1" s="50" customFormat="1" ht="15.75" customHeight="1">
      <c r="A46" s="50" t="s">
        <v>137</v>
      </c>
    </row>
    <row r="47" spans="1:1" s="50" customFormat="1" ht="15.75" customHeight="1">
      <c r="A47" s="50" t="s">
        <v>268</v>
      </c>
    </row>
    <row r="48" spans="1:1" s="50" customFormat="1" ht="15.75" customHeight="1">
      <c r="A48" s="50" t="s">
        <v>139</v>
      </c>
    </row>
    <row r="49" spans="1:1" s="50" customFormat="1" ht="15.75" customHeight="1">
      <c r="A49" s="50" t="s">
        <v>221</v>
      </c>
    </row>
    <row r="50" spans="1:1" s="50" customFormat="1" ht="15.75" customHeight="1">
      <c r="A50" s="50" t="s">
        <v>142</v>
      </c>
    </row>
    <row r="51" spans="1:1" s="50" customFormat="1" ht="15.75" customHeight="1">
      <c r="A51" s="50" t="s">
        <v>269</v>
      </c>
    </row>
    <row r="52" spans="1:1" s="50" customFormat="1" ht="15.75" customHeight="1">
      <c r="A52" s="50" t="s">
        <v>144</v>
      </c>
    </row>
    <row r="53" spans="1:1" s="50" customFormat="1" ht="15.75" customHeight="1">
      <c r="A53" s="50" t="s">
        <v>154</v>
      </c>
    </row>
    <row r="54" spans="1:1" s="50" customFormat="1" ht="15.75" customHeight="1">
      <c r="A54" s="50" t="s">
        <v>270</v>
      </c>
    </row>
    <row r="55" spans="1:1" s="50" customFormat="1" ht="15.75" customHeight="1">
      <c r="A55" s="50" t="s">
        <v>156</v>
      </c>
    </row>
    <row r="56" spans="1:1" s="50" customFormat="1" ht="15.75" customHeight="1">
      <c r="A56" s="50" t="s">
        <v>136</v>
      </c>
    </row>
    <row r="57" spans="1:1" s="50" customFormat="1" ht="15.75" customHeight="1">
      <c r="A57" s="52" t="s">
        <v>204</v>
      </c>
    </row>
    <row r="58" spans="1:1" s="50" customFormat="1" ht="15.75" customHeight="1">
      <c r="A58" s="50" t="s">
        <v>133</v>
      </c>
    </row>
    <row r="59" spans="1:1" s="50" customFormat="1" ht="15.75" customHeight="1">
      <c r="A59" s="50" t="s">
        <v>271</v>
      </c>
    </row>
    <row r="60" spans="1:1" s="50" customFormat="1" ht="15.75" customHeight="1">
      <c r="A60" s="50" t="s">
        <v>151</v>
      </c>
    </row>
    <row r="61" spans="1:1" s="50" customFormat="1" ht="15.75" customHeight="1">
      <c r="A61" s="50" t="s">
        <v>121</v>
      </c>
    </row>
    <row r="62" spans="1:1" s="50" customFormat="1" ht="15.75" customHeight="1">
      <c r="A62" s="53" t="s">
        <v>198</v>
      </c>
    </row>
    <row r="63" spans="1:1" s="50" customFormat="1" ht="15.75" customHeight="1">
      <c r="A63" s="50" t="s">
        <v>127</v>
      </c>
    </row>
    <row r="64" spans="1:1" s="50" customFormat="1" ht="15.75" customHeight="1">
      <c r="A64" s="50" t="s">
        <v>143</v>
      </c>
    </row>
    <row r="65" spans="1:1" s="50" customFormat="1" ht="15.75" customHeight="1">
      <c r="A65" s="50" t="s">
        <v>135</v>
      </c>
    </row>
    <row r="66" spans="1:1" s="50" customFormat="1" ht="15.75" customHeight="1">
      <c r="A66" s="50" t="s">
        <v>214</v>
      </c>
    </row>
    <row r="67" spans="1:1" s="50" customFormat="1" ht="15.75" customHeight="1">
      <c r="A67" s="50" t="s">
        <v>207</v>
      </c>
    </row>
    <row r="68" spans="1:1" s="50" customFormat="1" ht="15.75" customHeight="1">
      <c r="A68" s="50" t="s">
        <v>134</v>
      </c>
    </row>
    <row r="69" spans="1:1" s="50" customFormat="1" ht="15.75" customHeight="1">
      <c r="A69" s="50" t="s">
        <v>272</v>
      </c>
    </row>
    <row r="70" spans="1:1" s="50" customFormat="1" ht="15.75" customHeight="1">
      <c r="A70" s="50" t="s">
        <v>150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66"/>
  <sheetViews>
    <sheetView workbookViewId="0">
      <selection activeCell="C50" sqref="C50"/>
    </sheetView>
  </sheetViews>
  <sheetFormatPr baseColWidth="10" defaultColWidth="10.83203125" defaultRowHeight="16"/>
  <cols>
    <col min="1" max="1" width="35.1640625" style="25" bestFit="1" customWidth="1"/>
    <col min="2" max="16384" width="10.83203125" style="25"/>
  </cols>
  <sheetData>
    <row r="1" spans="1:2">
      <c r="A1" s="50" t="s">
        <v>300</v>
      </c>
    </row>
    <row r="2" spans="1:2">
      <c r="A2" s="50"/>
    </row>
    <row r="3" spans="1:2">
      <c r="B3" s="42" t="s">
        <v>281</v>
      </c>
    </row>
    <row r="5" spans="1:2">
      <c r="A5" s="56" t="s">
        <v>327</v>
      </c>
      <c r="B5" s="25" t="s">
        <v>314</v>
      </c>
    </row>
    <row r="6" spans="1:2">
      <c r="A6" s="56" t="s">
        <v>328</v>
      </c>
      <c r="B6" s="25" t="s">
        <v>301</v>
      </c>
    </row>
    <row r="7" spans="1:2">
      <c r="A7" s="56" t="s">
        <v>329</v>
      </c>
      <c r="B7" s="25" t="s">
        <v>315</v>
      </c>
    </row>
    <row r="8" spans="1:2">
      <c r="A8" s="56" t="s">
        <v>330</v>
      </c>
      <c r="B8" s="25" t="s">
        <v>316</v>
      </c>
    </row>
    <row r="9" spans="1:2">
      <c r="A9" s="56" t="s">
        <v>332</v>
      </c>
      <c r="B9" s="25" t="s">
        <v>302</v>
      </c>
    </row>
    <row r="10" spans="1:2">
      <c r="A10" s="56" t="s">
        <v>357</v>
      </c>
      <c r="B10" s="25" t="s">
        <v>303</v>
      </c>
    </row>
    <row r="11" spans="1:2">
      <c r="A11" s="56" t="s">
        <v>340</v>
      </c>
      <c r="B11" s="25" t="s">
        <v>304</v>
      </c>
    </row>
    <row r="12" spans="1:2">
      <c r="A12" s="56" t="s">
        <v>341</v>
      </c>
      <c r="B12" s="25" t="s">
        <v>317</v>
      </c>
    </row>
    <row r="13" spans="1:2">
      <c r="A13" s="56" t="s">
        <v>342</v>
      </c>
      <c r="B13" s="25" t="s">
        <v>318</v>
      </c>
    </row>
    <row r="14" spans="1:2">
      <c r="A14" s="56" t="s">
        <v>343</v>
      </c>
      <c r="B14" s="25" t="s">
        <v>319</v>
      </c>
    </row>
    <row r="15" spans="1:2">
      <c r="A15" s="56" t="s">
        <v>344</v>
      </c>
      <c r="B15" s="25" t="s">
        <v>305</v>
      </c>
    </row>
    <row r="16" spans="1:2">
      <c r="A16" s="56" t="s">
        <v>345</v>
      </c>
      <c r="B16" s="25" t="s">
        <v>306</v>
      </c>
    </row>
    <row r="17" spans="1:2">
      <c r="A17" s="56" t="s">
        <v>346</v>
      </c>
      <c r="B17" s="25" t="s">
        <v>306</v>
      </c>
    </row>
    <row r="18" spans="1:2">
      <c r="A18" s="56" t="s">
        <v>348</v>
      </c>
      <c r="B18" s="25" t="s">
        <v>320</v>
      </c>
    </row>
    <row r="19" spans="1:2">
      <c r="A19" s="56" t="s">
        <v>349</v>
      </c>
      <c r="B19" s="25" t="s">
        <v>321</v>
      </c>
    </row>
    <row r="20" spans="1:2">
      <c r="A20" s="48"/>
    </row>
    <row r="21" spans="1:2">
      <c r="A21" s="48"/>
    </row>
    <row r="22" spans="1:2">
      <c r="B22" s="42" t="s">
        <v>326</v>
      </c>
    </row>
    <row r="23" spans="1:2">
      <c r="A23" s="56" t="s">
        <v>327</v>
      </c>
      <c r="B23" s="25" t="s">
        <v>282</v>
      </c>
    </row>
    <row r="24" spans="1:2">
      <c r="A24" s="56" t="s">
        <v>328</v>
      </c>
      <c r="B24" s="25" t="s">
        <v>307</v>
      </c>
    </row>
    <row r="25" spans="1:2">
      <c r="A25" s="48"/>
      <c r="B25" s="25" t="s">
        <v>282</v>
      </c>
    </row>
    <row r="26" spans="1:2">
      <c r="A26" s="56" t="s">
        <v>329</v>
      </c>
      <c r="B26" s="25" t="s">
        <v>282</v>
      </c>
    </row>
    <row r="27" spans="1:2">
      <c r="A27" s="56" t="s">
        <v>330</v>
      </c>
      <c r="B27" s="25" t="s">
        <v>282</v>
      </c>
    </row>
    <row r="28" spans="1:2">
      <c r="A28" s="56" t="s">
        <v>332</v>
      </c>
      <c r="B28" s="25" t="s">
        <v>307</v>
      </c>
    </row>
    <row r="29" spans="1:2">
      <c r="A29" s="48"/>
      <c r="B29" s="25" t="s">
        <v>282</v>
      </c>
    </row>
    <row r="30" spans="1:2">
      <c r="A30" s="48"/>
      <c r="B30" s="25" t="s">
        <v>283</v>
      </c>
    </row>
    <row r="31" spans="1:2">
      <c r="A31" s="56" t="s">
        <v>357</v>
      </c>
      <c r="B31" s="25" t="s">
        <v>322</v>
      </c>
    </row>
    <row r="32" spans="1:2">
      <c r="A32" s="48"/>
      <c r="B32" s="25" t="s">
        <v>284</v>
      </c>
    </row>
    <row r="33" spans="1:2">
      <c r="A33" s="48"/>
      <c r="B33" s="25" t="s">
        <v>282</v>
      </c>
    </row>
    <row r="34" spans="1:2">
      <c r="A34" s="48"/>
      <c r="B34" s="25" t="s">
        <v>285</v>
      </c>
    </row>
    <row r="35" spans="1:2">
      <c r="A35" s="56" t="s">
        <v>340</v>
      </c>
      <c r="B35" s="25" t="s">
        <v>308</v>
      </c>
    </row>
    <row r="36" spans="1:2">
      <c r="A36" s="48"/>
      <c r="B36" s="25" t="s">
        <v>282</v>
      </c>
    </row>
    <row r="37" spans="1:2">
      <c r="A37" s="48"/>
      <c r="B37" s="25" t="s">
        <v>286</v>
      </c>
    </row>
    <row r="38" spans="1:2">
      <c r="A38" s="48"/>
      <c r="B38" s="25" t="s">
        <v>287</v>
      </c>
    </row>
    <row r="39" spans="1:2">
      <c r="A39" s="48"/>
      <c r="B39" s="25" t="s">
        <v>288</v>
      </c>
    </row>
    <row r="40" spans="1:2">
      <c r="A40" s="48"/>
      <c r="B40" s="25" t="s">
        <v>289</v>
      </c>
    </row>
    <row r="41" spans="1:2">
      <c r="A41" s="48"/>
      <c r="B41" s="25" t="s">
        <v>290</v>
      </c>
    </row>
    <row r="42" spans="1:2">
      <c r="A42" s="56" t="s">
        <v>358</v>
      </c>
      <c r="B42" s="25" t="s">
        <v>282</v>
      </c>
    </row>
    <row r="43" spans="1:2">
      <c r="A43" s="48"/>
      <c r="B43" s="25" t="s">
        <v>283</v>
      </c>
    </row>
    <row r="44" spans="1:2">
      <c r="A44" s="48"/>
      <c r="B44" s="25" t="s">
        <v>282</v>
      </c>
    </row>
    <row r="45" spans="1:2">
      <c r="A45" s="56" t="s">
        <v>342</v>
      </c>
      <c r="B45" s="25" t="s">
        <v>309</v>
      </c>
    </row>
    <row r="46" spans="1:2">
      <c r="A46" s="48"/>
      <c r="B46" s="25" t="s">
        <v>291</v>
      </c>
    </row>
    <row r="47" spans="1:2">
      <c r="A47" s="48"/>
      <c r="B47" s="25" t="s">
        <v>282</v>
      </c>
    </row>
    <row r="48" spans="1:2">
      <c r="A48" s="48"/>
      <c r="B48" s="25" t="s">
        <v>292</v>
      </c>
    </row>
    <row r="49" spans="1:2">
      <c r="A49" s="56" t="s">
        <v>343</v>
      </c>
      <c r="B49" s="25" t="s">
        <v>323</v>
      </c>
    </row>
    <row r="50" spans="1:2">
      <c r="A50" s="48"/>
      <c r="B50" s="25" t="s">
        <v>293</v>
      </c>
    </row>
    <row r="51" spans="1:2">
      <c r="A51" s="48"/>
      <c r="B51" s="25" t="s">
        <v>294</v>
      </c>
    </row>
    <row r="52" spans="1:2">
      <c r="A52" s="48"/>
      <c r="B52" s="25" t="s">
        <v>282</v>
      </c>
    </row>
    <row r="53" spans="1:2">
      <c r="A53" s="48"/>
      <c r="B53" s="25" t="s">
        <v>295</v>
      </c>
    </row>
    <row r="54" spans="1:2">
      <c r="A54" s="48"/>
      <c r="B54" s="25" t="s">
        <v>296</v>
      </c>
    </row>
    <row r="55" spans="1:2">
      <c r="A55" s="48"/>
      <c r="B55" s="25" t="s">
        <v>297</v>
      </c>
    </row>
    <row r="56" spans="1:2">
      <c r="A56" s="56" t="s">
        <v>359</v>
      </c>
      <c r="B56" s="25" t="s">
        <v>324</v>
      </c>
    </row>
    <row r="57" spans="1:2">
      <c r="A57" s="48"/>
      <c r="B57" s="25" t="s">
        <v>282</v>
      </c>
    </row>
    <row r="58" spans="1:2">
      <c r="A58" s="48"/>
      <c r="B58" s="25" t="s">
        <v>298</v>
      </c>
    </row>
    <row r="59" spans="1:2">
      <c r="A59" s="56" t="s">
        <v>345</v>
      </c>
      <c r="B59" s="25" t="s">
        <v>310</v>
      </c>
    </row>
    <row r="60" spans="1:2">
      <c r="A60" s="56" t="s">
        <v>346</v>
      </c>
      <c r="B60" s="25" t="s">
        <v>311</v>
      </c>
    </row>
    <row r="61" spans="1:2">
      <c r="A61" s="56" t="s">
        <v>348</v>
      </c>
      <c r="B61" s="25" t="s">
        <v>312</v>
      </c>
    </row>
    <row r="62" spans="1:2">
      <c r="A62" s="56" t="s">
        <v>349</v>
      </c>
      <c r="B62" s="25" t="s">
        <v>299</v>
      </c>
    </row>
    <row r="63" spans="1:2">
      <c r="A63" s="56" t="s">
        <v>350</v>
      </c>
      <c r="B63" s="25" t="s">
        <v>313</v>
      </c>
    </row>
    <row r="64" spans="1:2">
      <c r="A64" s="48"/>
      <c r="B64" s="25" t="s">
        <v>282</v>
      </c>
    </row>
    <row r="65" spans="1:2">
      <c r="A65" s="56" t="s">
        <v>351</v>
      </c>
      <c r="B65" s="25" t="s">
        <v>282</v>
      </c>
    </row>
    <row r="66" spans="1:2">
      <c r="B66" s="25" t="s">
        <v>325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Cover page</vt:lpstr>
      <vt:lpstr>Biomass</vt:lpstr>
      <vt:lpstr>Consumption Rate</vt:lpstr>
      <vt:lpstr>Production Rate</vt:lpstr>
      <vt:lpstr>Fisheries Catch</vt:lpstr>
      <vt:lpstr>Diet</vt:lpstr>
      <vt:lpstr>FG Input</vt:lpstr>
      <vt:lpstr>Lit Cited</vt:lpstr>
      <vt:lpstr>Fishbase Citations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Win10</dc:creator>
  <cp:keywords/>
  <dc:description/>
  <cp:lastModifiedBy>Susanne Schueller</cp:lastModifiedBy>
  <dcterms:created xsi:type="dcterms:W3CDTF">2020-04-23T17:45:20Z</dcterms:created>
  <dcterms:modified xsi:type="dcterms:W3CDTF">2020-11-11T08:28:11Z</dcterms:modified>
  <cp:category/>
</cp:coreProperties>
</file>